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ghlights" sheetId="1" r:id="rId4"/>
    <sheet state="visible" name="Nghiên cứu thị trường" sheetId="2" r:id="rId5"/>
    <sheet state="visible" name="Milestones" sheetId="3" r:id="rId6"/>
    <sheet state="visible" name="Start-up" sheetId="4" r:id="rId7"/>
    <sheet state="visible" name="Dự báo bán hàng 12 tháng" sheetId="5" r:id="rId8"/>
    <sheet state="visible" name="Dự báo bán hàng 12 tháng -2" sheetId="6" r:id="rId9"/>
    <sheet state="visible" name="Dự báo bán hàng 3 năm" sheetId="7" r:id="rId10"/>
    <sheet state="visible" name="Dự báo bán hàng 3 năm -2" sheetId="8" r:id="rId11"/>
    <sheet state="visible" name="Báo cáo lãi lỗ" sheetId="9" r:id="rId12"/>
    <sheet state="visible" name="Bảng cân đối kế toán" sheetId="10" r:id="rId13"/>
    <sheet state="visible" name="Ngân lưu" sheetId="11" r:id="rId14"/>
    <sheet state="visible" name="Ngân sách" sheetId="12" r:id="rId15"/>
    <sheet state="visible" name="Phân tích hòa vốn" sheetId="13" r:id="rId16"/>
  </sheets>
  <definedNames/>
  <calcPr/>
  <extLst>
    <ext uri="GoogleSheetsCustomDataVersion2">
      <go:sheetsCustomData xmlns:go="http://customooxmlschemas.google.com/" r:id="rId17" roundtripDataChecksum="PEoPuI0s5qPNz/oI/iffjFjmJyU+3lTVmU6ftiTxFEo="/>
    </ext>
  </extLst>
</workbook>
</file>

<file path=xl/sharedStrings.xml><?xml version="1.0" encoding="utf-8"?>
<sst xmlns="http://schemas.openxmlformats.org/spreadsheetml/2006/main" count="412" uniqueCount="276">
  <si>
    <t>Một số điểm nổi bật</t>
  </si>
  <si>
    <t>X-Axis Label</t>
  </si>
  <si>
    <t>Sales</t>
  </si>
  <si>
    <t>Costs</t>
  </si>
  <si>
    <t>Net Profit</t>
  </si>
  <si>
    <t>Năm 1</t>
  </si>
  <si>
    <t>Năm 2</t>
  </si>
  <si>
    <t>Năm 3</t>
  </si>
  <si>
    <t>Yêu cầu khởi nghiệp</t>
  </si>
  <si>
    <t>Chi phí</t>
  </si>
  <si>
    <t>Tài sản</t>
  </si>
  <si>
    <t>Thặng dư</t>
  </si>
  <si>
    <t>Nghiên cứu thị trường</t>
  </si>
  <si>
    <t>Khách hàng</t>
  </si>
  <si>
    <t>Phân khúc</t>
  </si>
  <si>
    <t>Mức độ tăng trưởng</t>
  </si>
  <si>
    <t>Năm 4</t>
  </si>
  <si>
    <t>Năm 5</t>
  </si>
  <si>
    <t>CAGR</t>
  </si>
  <si>
    <t>Cặp đôi trẻ</t>
  </si>
  <si>
    <t>Cặp đôi già</t>
  </si>
  <si>
    <t>Gia đình</t>
  </si>
  <si>
    <t>Tổng</t>
  </si>
  <si>
    <t>Milestones</t>
  </si>
  <si>
    <t>Milestone</t>
  </si>
  <si>
    <t>Ngày bắt đầu</t>
  </si>
  <si>
    <t>Độ dài</t>
  </si>
  <si>
    <t>Ngày kết thúc</t>
  </si>
  <si>
    <t>Ngân sách</t>
  </si>
  <si>
    <t>Milestone #1</t>
  </si>
  <si>
    <t>Milestone #2</t>
  </si>
  <si>
    <t>Milestone #3</t>
  </si>
  <si>
    <t>Milestone #4</t>
  </si>
  <si>
    <t>Milestone #5</t>
  </si>
  <si>
    <t>Milestone #6</t>
  </si>
  <si>
    <t>Total</t>
  </si>
  <si>
    <t>Start-up Requirements</t>
  </si>
  <si>
    <t>Chi phí start-up</t>
  </si>
  <si>
    <t>Chi phí cố định</t>
  </si>
  <si>
    <t>Giấy phép kinh doanh</t>
  </si>
  <si>
    <t>Văn phòng phẩm và đồ dùng</t>
  </si>
  <si>
    <t>Bảo hiểm</t>
  </si>
  <si>
    <t>Thuê nhà</t>
  </si>
  <si>
    <t>Thiết bị văn phòng</t>
  </si>
  <si>
    <t>Website/app</t>
  </si>
  <si>
    <t>Quảng cáo in ấn</t>
  </si>
  <si>
    <t>Brochures</t>
  </si>
  <si>
    <t>Tổng chi phí cố định</t>
  </si>
  <si>
    <t>Chi phí trung bình tháng</t>
  </si>
  <si>
    <t>Tiền thuê nhà</t>
  </si>
  <si>
    <t>Đồ dùng</t>
  </si>
  <si>
    <t>Lương</t>
  </si>
  <si>
    <t>Tổng chi phí hàng tháng</t>
  </si>
  <si>
    <t>x Số tháng:</t>
  </si>
  <si>
    <t>Tổng chi phí theo tháng</t>
  </si>
  <si>
    <t>Tổng chi phí startup</t>
  </si>
  <si>
    <t>Tài sản Startup</t>
  </si>
  <si>
    <t>Vốn chủ sở hữu</t>
  </si>
  <si>
    <t>Tiền từ CSH1</t>
  </si>
  <si>
    <t>Tiền từ CSH2</t>
  </si>
  <si>
    <t>Khác</t>
  </si>
  <si>
    <t>Tổng tiền vốn CSH</t>
  </si>
  <si>
    <t>Nợ</t>
  </si>
  <si>
    <t>Nợ Ngân hàng 1</t>
  </si>
  <si>
    <t>Nợ Ngân hàng 2</t>
  </si>
  <si>
    <t>Tổng nợ</t>
  </si>
  <si>
    <t>Tài trợ 1</t>
  </si>
  <si>
    <t>Tài trợ 2</t>
  </si>
  <si>
    <t>Tổng tài trợ</t>
  </si>
  <si>
    <t>Tổng tài sản Startup</t>
  </si>
  <si>
    <t>Dự báo bán hàng 12 tháng</t>
  </si>
  <si>
    <t>Sản phẩm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</si>
  <si>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</si>
  <si>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</si>
  <si>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</si>
  <si>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</si>
  <si>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</si>
  <si>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</si>
  <si>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</si>
  <si>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</si>
  <si>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</si>
  <si>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</si>
  <si>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</si>
  <si>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</si>
  <si>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Sản phẩm 1</t>
  </si>
  <si>
    <t>Sản phẩm 2</t>
  </si>
  <si>
    <t>Sản phẩm 3</t>
  </si>
  <si>
    <t>Sản phẩm 4</t>
  </si>
  <si>
    <t>Dự báo bán hàng cho từng tháng</t>
  </si>
  <si>
    <t xml:space="preserve">First Month: </t>
  </si>
  <si>
    <t>Tổng số lượng</t>
  </si>
  <si>
    <t>Sản phẩm A</t>
  </si>
  <si>
    <t>Sản phẩm B</t>
  </si>
  <si>
    <t>Sản phẩm C</t>
  </si>
  <si>
    <t>Giá 1 sản phẩm</t>
  </si>
  <si>
    <t>Giá trung bình 1 sp</t>
  </si>
  <si>
    <t>Tốc độ tăng trưởng</t>
  </si>
  <si>
    <t>Avg Growth Rate</t>
  </si>
  <si>
    <t>Revenue</t>
  </si>
  <si>
    <t>Total Revenue</t>
  </si>
  <si>
    <t>Giá vốn hàng bán</t>
  </si>
  <si>
    <t>GVHB trung bình</t>
  </si>
  <si>
    <t>Lợi nhuận biên/mỗi sp</t>
  </si>
  <si>
    <t>Biên Trung bình</t>
  </si>
  <si>
    <t>Lợi nhuận gộp</t>
  </si>
  <si>
    <t>Tổng lợi nhuận gộp</t>
  </si>
  <si>
    <t>3-Year Sales Forecast</t>
  </si>
  <si>
    <t>Doanh số</t>
  </si>
  <si>
    <t>Nhập số lượng sản phẩm hàng năm</t>
  </si>
  <si>
    <t>Giá bán</t>
  </si>
  <si>
    <t>Nhập giá sản phẩm hàng năm</t>
  </si>
  <si>
    <t>Chi phí bán hàng</t>
  </si>
  <si>
    <t>Nhập chi phí bán hàng hàng năm</t>
  </si>
  <si>
    <t>Tổng doanh số</t>
  </si>
  <si>
    <t>Tính tự động</t>
  </si>
  <si>
    <t>Tổng chi phí bán hàng</t>
  </si>
  <si>
    <t>Tổng lợi nhuận ròng từ bán hàng</t>
  </si>
  <si>
    <t>Dự báo bán hàng 3 năm</t>
  </si>
  <si>
    <t>Năm 2 vs năm 1</t>
  </si>
  <si>
    <t>Năm 3 vs năm 2</t>
  </si>
  <si>
    <t>Tổng sp bán được</t>
  </si>
  <si>
    <t>% Thay đổi</t>
  </si>
  <si>
    <t>Giá TB/mỗi sp</t>
  </si>
  <si>
    <t>Chênh lệch</t>
  </si>
  <si>
    <t>Tốc độ tăng trưởng trung bình</t>
  </si>
  <si>
    <t>Tổng doanh thu</t>
  </si>
  <si>
    <t>Lợi nhuận biên TB/mỗi sp</t>
  </si>
  <si>
    <t>Báo cáo lãi lỗ</t>
  </si>
  <si>
    <t>Doanh thu</t>
  </si>
  <si>
    <t>% of OI</t>
  </si>
  <si>
    <t>Doanh thu từ HĐKD (Operating Income)</t>
  </si>
  <si>
    <t>Danh mục sp 1</t>
  </si>
  <si>
    <t>Danh mục sp 2</t>
  </si>
  <si>
    <t>Danh mục sp 3</t>
  </si>
  <si>
    <t>Danh mục sp 4</t>
  </si>
  <si>
    <t>Tổng doanh thu từ HĐKD</t>
  </si>
  <si>
    <t>Doanh thu khác</t>
  </si>
  <si>
    <t>Tiền lãi</t>
  </si>
  <si>
    <t>Tiền cho thuê</t>
  </si>
  <si>
    <t>Quà tặng được nhận</t>
  </si>
  <si>
    <t>Tiền tài trợ/ủng hộ</t>
  </si>
  <si>
    <t>Tổng doanh thu khác</t>
  </si>
  <si>
    <t>Chi phí hoạt động</t>
  </si>
  <si>
    <t>Kế toán, thuế</t>
  </si>
  <si>
    <t>Quảng cáo</t>
  </si>
  <si>
    <t>Khấu hao</t>
  </si>
  <si>
    <t>Phí hội viên</t>
  </si>
  <si>
    <t>Lãi vay</t>
  </si>
  <si>
    <t>Bảo trì bảo dưỡng</t>
  </si>
  <si>
    <t>Postage</t>
  </si>
  <si>
    <t>R&amp;D</t>
  </si>
  <si>
    <t>Lương và tiền công</t>
  </si>
  <si>
    <t>Giấy phép</t>
  </si>
  <si>
    <t>Điện thoại</t>
  </si>
  <si>
    <t>Du lịch</t>
  </si>
  <si>
    <t>Tiện ích</t>
  </si>
  <si>
    <t>Web Hosting, Domains</t>
  </si>
  <si>
    <t>Tổng chi phí hoạt động</t>
  </si>
  <si>
    <t>Chi phí không định kỳ</t>
  </si>
  <si>
    <t>Thiết bị, phần mềm</t>
  </si>
  <si>
    <t>Quà tặng</t>
  </si>
  <si>
    <t>Tổng chi phí không định kỳ</t>
  </si>
  <si>
    <t>Tổng chi phí</t>
  </si>
  <si>
    <t>EBT (Lợi nhuận trước thuế)</t>
  </si>
  <si>
    <t>Thuế</t>
  </si>
  <si>
    <t>Lợi nhuận ròng sau thuế</t>
  </si>
  <si>
    <t>Chia cổ tức</t>
  </si>
  <si>
    <t>Điều chỉnh thặng dư chưa phân phối</t>
  </si>
  <si>
    <t>Bảng cân đối kế toán</t>
  </si>
  <si>
    <t>Tài sản ngắn hạn</t>
  </si>
  <si>
    <t>Tiền mặt</t>
  </si>
  <si>
    <t>Phải thu KH</t>
  </si>
  <si>
    <t>Tồn kho</t>
  </si>
  <si>
    <t>Chi phí trả trước</t>
  </si>
  <si>
    <t>Đầu tư ngắn hạn</t>
  </si>
  <si>
    <t>Tổng TSNH</t>
  </si>
  <si>
    <t>Tài sản dài hạn</t>
  </si>
  <si>
    <t>Đầu tư dài hạn</t>
  </si>
  <si>
    <t>Tài sản cố định</t>
  </si>
  <si>
    <t>(Trừ khấu hao tích lũy)</t>
  </si>
  <si>
    <t>Tài sản vô hình</t>
  </si>
  <si>
    <t>Tổng TSDH</t>
  </si>
  <si>
    <t>Tài sản khác</t>
  </si>
  <si>
    <t>Thuế thu nhập hoãn lại</t>
  </si>
  <si>
    <t>Tổng tài sản khác</t>
  </si>
  <si>
    <t>Tổng tài sản</t>
  </si>
  <si>
    <t>Nợ và VCSH</t>
  </si>
  <si>
    <t>Nợ ngắn hạn</t>
  </si>
  <si>
    <t>Phải trả NH</t>
  </si>
  <si>
    <t>Nợ NH</t>
  </si>
  <si>
    <t>Thuế thu nhập phải trả</t>
  </si>
  <si>
    <t>Lương và tiền công phải trả</t>
  </si>
  <si>
    <t>Doanh thu hoãn lại</t>
  </si>
  <si>
    <t>Khoản vay dài hạn đến hạn trong năm</t>
  </si>
  <si>
    <t>Tổng nợ NH</t>
  </si>
  <si>
    <t>Nợ dài hạn</t>
  </si>
  <si>
    <t>Tổng nợ DH</t>
  </si>
  <si>
    <t>Vốn CSH</t>
  </si>
  <si>
    <t>Lợi nhuận chưa phân phối</t>
  </si>
  <si>
    <t>Tổng VCSH</t>
  </si>
  <si>
    <t>Tổng Nợ Và Vốn CSH</t>
  </si>
  <si>
    <t>{42}</t>
  </si>
  <si>
    <t>Chỉ số tài chính</t>
  </si>
  <si>
    <t>Tỷ lệ nợ</t>
  </si>
  <si>
    <t>Tỷ lệ thanh khoản hiện hành</t>
  </si>
  <si>
    <t>Vốn lưu động</t>
  </si>
  <si>
    <t>Tỷ lệ tài sản trên vốn chủ sở hữu</t>
  </si>
  <si>
    <t>Tỷ lệ nợ trên vốn chủ sở hữu</t>
  </si>
  <si>
    <t>Báo cáo lưu chuyển tiền tệ</t>
  </si>
  <si>
    <t>Cân đối tiền</t>
  </si>
  <si>
    <t>Tiền đầu kỳ</t>
  </si>
  <si>
    <t>Tiền cuối kỳ</t>
  </si>
  <si>
    <t>Dòng tiền vào</t>
  </si>
  <si>
    <t>Tiền từ HĐKD</t>
  </si>
  <si>
    <t>Thu khách hàng</t>
  </si>
  <si>
    <t>Cho thuê ròng</t>
  </si>
  <si>
    <t>Tiền vào từ HĐKD</t>
  </si>
  <si>
    <t>Tiền từ HĐ tài chính</t>
  </si>
  <si>
    <t>Phát hành cổ phiếu</t>
  </si>
  <si>
    <t>Vay nợ</t>
  </si>
  <si>
    <t>Tiền vào từ HĐTC</t>
  </si>
  <si>
    <t>Tiền từ HĐ đầu tư</t>
  </si>
  <si>
    <t>Bán TSCĐ</t>
  </si>
  <si>
    <t>Thu hồi vốn gốc trên các khoản vay</t>
  </si>
  <si>
    <t>Bán chứng khoán đầu tư</t>
  </si>
  <si>
    <t>Tiền vào từ ĐT</t>
  </si>
  <si>
    <t>Tổng tiền vào</t>
  </si>
  <si>
    <t>Dòng tiền ra</t>
  </si>
  <si>
    <t>HĐKD</t>
  </si>
  <si>
    <t>Chi phí mua hàng tồn kho</t>
  </si>
  <si>
    <t>Chi phí hoạt động chung</t>
  </si>
  <si>
    <t xml:space="preserve">Lãi </t>
  </si>
  <si>
    <t>Tổng tiền ra từ HĐKD</t>
  </si>
  <si>
    <t>Tài chính</t>
  </si>
  <si>
    <t>Trả nợ vay</t>
  </si>
  <si>
    <t>Mua cổ phiếu</t>
  </si>
  <si>
    <t>Trả cổ tức</t>
  </si>
  <si>
    <t>Tổng tiền ra từ HĐTC</t>
  </si>
  <si>
    <t>Đầu tư</t>
  </si>
  <si>
    <t>Chi phí mua tài sản cố định</t>
  </si>
  <si>
    <t>Cho vay các thực thể khác</t>
  </si>
  <si>
    <t>Chi phí mua chứng khoán đầu tư</t>
  </si>
  <si>
    <t>Tổng tiền ra từ đầu tư</t>
  </si>
  <si>
    <t>Tổng dòng tiền ra</t>
  </si>
  <si>
    <t>Lưu chuyển tiền tệ ròng</t>
  </si>
  <si>
    <t>Thực tế</t>
  </si>
  <si>
    <t>Doanh thu hoạt động</t>
  </si>
  <si>
    <t>Danh mục sp1</t>
  </si>
  <si>
    <t>Danh mục sp2</t>
  </si>
  <si>
    <t>Danh mục sp3</t>
  </si>
  <si>
    <t>Danh mục sp4</t>
  </si>
  <si>
    <t>Tổng doanh thu hoạt động</t>
  </si>
  <si>
    <t>Lãi</t>
  </si>
  <si>
    <t>Cho thuê</t>
  </si>
  <si>
    <t>Quà được nhận</t>
  </si>
  <si>
    <t>Tài trợ/ủng hộ</t>
  </si>
  <si>
    <t>EBT</t>
  </si>
  <si>
    <t>Phân tích hòa vốn</t>
  </si>
  <si>
    <t>Giá bán mỗi sản phẩm</t>
  </si>
  <si>
    <t>Kế toán</t>
  </si>
  <si>
    <t>Sản xuất</t>
  </si>
  <si>
    <t>Thuê</t>
  </si>
  <si>
    <t>Thiết bị</t>
  </si>
  <si>
    <t>Tiện tích</t>
  </si>
  <si>
    <t>Chi phí khác</t>
  </si>
  <si>
    <t>Chi phí biến đổi</t>
  </si>
  <si>
    <t>Per Unit</t>
  </si>
  <si>
    <t>Nhân công trực tiếp</t>
  </si>
  <si>
    <t>Chi phí chung</t>
  </si>
  <si>
    <t>Hoa hồng</t>
  </si>
  <si>
    <t>Tổng chi phí biến đổi trên mỗi sp</t>
  </si>
  <si>
    <t>Lợi nhuận gộp/mỗi đơn vị</t>
  </si>
  <si>
    <t>Tỷ lệ lợi nhuận gộp</t>
  </si>
  <si>
    <t>Điểm hòa vốn</t>
  </si>
  <si>
    <t>Sản phẩm hòa vốn</t>
  </si>
  <si>
    <t>Doanh thu hòa vốn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</si>
</sst>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#,##0\ [$đ-42A]"/>
    <numFmt numFmtId="165" formatCode="0.0%"/>
    <numFmt numFmtId="166" formatCode="[$$]#,##0"/>
    <numFmt numFmtId="167" formatCode="&quot;$&quot;#,##0"/>
    <numFmt numFmtId="168" formatCode="&quot;$&quot;#,##0_);[Red]\(&quot;$&quot;#,##0\)"/>
    <numFmt numFmtId="169" formatCode="[$-409]mmm\-yy"/>
    <numFmt numFmtId="170" formatCode="&quot;$&quot;#,##0.00_);[Red]\(&quot;$&quot;#,##0.00\)"/>
    <numFmt numFmtId="171" formatCode="_(* #,##0_);_(* \(#,##0\);_(* &quot;-&quot;_);_(@_)"/>
    <numFmt numFmtId="172" formatCode="_(* #,##0_);_(* \(#,##0\);_(* &quot;-&quot;??_);_(@_)"/>
    <numFmt numFmtId="173" formatCode="_(&quot;$&quot;* #,##0_);_(&quot;$&quot;* \(#,##0\);_(&quot;$&quot;* &quot;-&quot;_);_(@_)"/>
    <numFmt numFmtId="174" formatCode="&quot;$&quot;#,##0.00"/>
    <numFmt numFmtId="175" formatCode="#,###\ &quot;units&quot;"/>
  </numFmts>
  <fonts count="43">
    <font>
      <sz val="11.0"/>
      <color theme="1"/>
      <name val="Calibri"/>
      <scheme val="minor"/>
    </font>
    <font>
      <b/>
      <sz val="15.0"/>
      <color rgb="FF1F497D"/>
      <name val="Lexend"/>
    </font>
    <font>
      <color theme="1"/>
      <name val="Lexend"/>
    </font>
    <font>
      <sz val="10.0"/>
      <color theme="1"/>
      <name val="Lexend"/>
    </font>
    <font>
      <i/>
      <sz val="9.0"/>
      <color theme="1"/>
      <name val="Lexend"/>
    </font>
    <font>
      <sz val="11.0"/>
      <color theme="0"/>
      <name val="Lexend"/>
    </font>
    <font>
      <sz val="11.0"/>
      <color theme="1"/>
      <name val="Lexend"/>
    </font>
    <font>
      <b/>
      <sz val="11.0"/>
      <color theme="1"/>
      <name val="Lexend"/>
    </font>
    <font>
      <sz val="11.0"/>
      <color rgb="FFFFFFFF"/>
      <name val="Lexend"/>
    </font>
    <font>
      <sz val="9.0"/>
      <color theme="1"/>
      <name val="Lexend"/>
    </font>
    <font>
      <b/>
      <sz val="9.0"/>
      <color theme="1"/>
      <name val="Lexend"/>
    </font>
    <font>
      <sz val="9.0"/>
      <color rgb="FFFFFFFF"/>
      <name val="Lexend"/>
    </font>
    <font>
      <sz val="9.0"/>
      <color theme="0"/>
      <name val="Lexend"/>
    </font>
    <font>
      <sz val="10.0"/>
      <color theme="0"/>
      <name val="Lexend"/>
    </font>
    <font>
      <sz val="10.0"/>
      <color rgb="FFFFFFFF"/>
      <name val="Lexend"/>
    </font>
    <font>
      <sz val="10.0"/>
      <color rgb="FFA5A5A5"/>
      <name val="Lexend"/>
    </font>
    <font>
      <b/>
      <sz val="11.0"/>
      <color rgb="FFFFFFFF"/>
      <name val="Lexend"/>
    </font>
    <font>
      <i/>
      <sz val="11.0"/>
      <color theme="1"/>
      <name val="Lexend"/>
    </font>
    <font>
      <b/>
      <sz val="10.0"/>
      <color theme="4"/>
      <name val="Lexend"/>
    </font>
    <font>
      <sz val="8.0"/>
      <color rgb="FF595959"/>
      <name val="Lexend"/>
    </font>
    <font>
      <b/>
      <sz val="10.0"/>
      <color theme="1"/>
      <name val="Lexend"/>
    </font>
    <font/>
    <font>
      <sz val="8.0"/>
      <color theme="4"/>
      <name val="Lexend"/>
    </font>
    <font>
      <sz val="10.0"/>
      <color theme="4"/>
      <name val="Lexend"/>
    </font>
    <font>
      <sz val="8.0"/>
      <color theme="1"/>
      <name val="Lexend"/>
    </font>
    <font>
      <b/>
      <sz val="8.0"/>
      <color rgb="FFFFFFFF"/>
      <name val="Lexend"/>
    </font>
    <font>
      <sz val="8.0"/>
      <color theme="0"/>
      <name val="Lexend"/>
    </font>
    <font>
      <sz val="8.0"/>
      <color rgb="FFFFFFFF"/>
      <name val="Lexend"/>
    </font>
    <font>
      <b/>
      <sz val="8.0"/>
      <color theme="0"/>
      <name val="Lexend"/>
    </font>
    <font>
      <b/>
      <sz val="8.0"/>
      <color theme="1"/>
      <name val="Lexend"/>
    </font>
    <font>
      <b/>
      <sz val="9.0"/>
      <color rgb="FF3A5D9C"/>
      <name val="Lexend"/>
    </font>
    <font>
      <b/>
      <sz val="9.0"/>
      <color theme="4"/>
      <name val="Lexend"/>
    </font>
    <font>
      <sz val="8.0"/>
      <color rgb="FF1D2E4E"/>
      <name val="Lexend"/>
    </font>
    <font>
      <b/>
      <sz val="8.0"/>
      <color rgb="FF1D2E4E"/>
      <name val="Lexend"/>
    </font>
    <font>
      <sz val="8.0"/>
      <color rgb="FFD3DDEE"/>
      <name val="Lexend"/>
    </font>
    <font>
      <b/>
      <sz val="9.0"/>
      <color rgb="FF1F497D"/>
      <name val="Lexend"/>
    </font>
    <font>
      <b/>
      <sz val="9.0"/>
      <color rgb="FF2B4575"/>
      <name val="Lexend"/>
    </font>
    <font>
      <b/>
      <sz val="10.0"/>
      <color rgb="FFFFFFFF"/>
      <name val="Lexend"/>
    </font>
    <font>
      <b/>
      <sz val="10.0"/>
      <color theme="0"/>
      <name val="Lexend"/>
    </font>
    <font>
      <i/>
      <sz val="10.0"/>
      <color theme="1"/>
      <name val="Lexend"/>
    </font>
    <font>
      <sz val="10.0"/>
      <color rgb="FF595959"/>
      <name val="Lexend"/>
    </font>
    <font>
      <i/>
      <sz val="10.0"/>
      <color theme="4"/>
      <name val="Lexend"/>
    </font>
    <font>
      <b/>
      <sz val="11.0"/>
      <color theme="0"/>
      <name val="Lexend"/>
    </font>
  </fonts>
  <fills count="10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rgb="FFA8BCDE"/>
        <bgColor rgb="FFA8BCDE"/>
      </patternFill>
    </fill>
    <fill>
      <patternFill patternType="solid">
        <fgColor rgb="FFF2F2F2"/>
        <bgColor rgb="FFF2F2F2"/>
      </patternFill>
    </fill>
    <fill>
      <patternFill patternType="solid">
        <fgColor rgb="FFEAEAEA"/>
        <bgColor rgb="FFEAEAEA"/>
      </patternFill>
    </fill>
    <fill>
      <patternFill patternType="solid">
        <fgColor rgb="FF2B4575"/>
        <bgColor rgb="FF2B4575"/>
      </patternFill>
    </fill>
    <fill>
      <patternFill patternType="solid">
        <fgColor rgb="FFD8D8D8"/>
        <bgColor rgb="FFD8D8D8"/>
      </patternFill>
    </fill>
  </fills>
  <borders count="29">
    <border/>
    <border>
      <bottom style="thin">
        <color theme="4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/>
      <right/>
      <top style="thin">
        <color theme="4"/>
      </top>
      <bottom/>
    </border>
    <border>
      <left/>
      <right/>
      <top style="thin">
        <color rgb="FFA8BCDE"/>
      </top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/>
      <right/>
      <top style="double">
        <color theme="4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theme="4"/>
      </right>
    </border>
    <border>
      <left/>
      <right/>
      <top style="thin">
        <color rgb="FF000000"/>
      </top>
      <bottom style="thin">
        <color theme="4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</border>
    <border>
      <right style="thin">
        <color rgb="FF969696"/>
      </right>
    </border>
    <border>
      <left/>
      <right/>
      <top style="thin">
        <color theme="4"/>
      </top>
      <bottom style="thin">
        <color theme="4"/>
      </bottom>
    </border>
    <border>
      <left/>
      <right/>
      <top/>
      <bottom style="thin">
        <color rgb="FF969696"/>
      </bottom>
    </border>
    <border>
      <left/>
      <right/>
      <top/>
      <bottom style="double">
        <color theme="4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969696"/>
      </left>
    </border>
    <border>
      <bottom style="thin">
        <color rgb="FF969696"/>
      </bottom>
    </border>
    <border>
      <top style="thin">
        <color theme="4"/>
      </top>
    </border>
    <border>
      <left style="thin">
        <color rgb="FFBFBFBF"/>
      </left>
      <right style="thin">
        <color rgb="FFBFBFBF"/>
      </right>
      <top style="thin">
        <color theme="4"/>
      </top>
      <bottom style="thin">
        <color rgb="FFBFBFBF"/>
      </bottom>
    </border>
  </borders>
  <cellStyleXfs count="1">
    <xf borderId="0" fillId="0" fontId="0" numFmtId="0" applyAlignment="1" applyFont="1"/>
  </cellStyleXfs>
  <cellXfs count="257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vertical="center"/>
    </xf>
    <xf borderId="0" fillId="0" fontId="2" numFmtId="164" xfId="0" applyFont="1" applyNumberFormat="1"/>
    <xf borderId="0" fillId="0" fontId="3" numFmtId="164" xfId="0" applyAlignment="1" applyFont="1" applyNumberFormat="1">
      <alignment readingOrder="0" shrinkToFit="0" wrapText="1"/>
    </xf>
    <xf borderId="0" fillId="0" fontId="4" numFmtId="164" xfId="0" applyFont="1" applyNumberFormat="1"/>
    <xf borderId="2" fillId="2" fontId="5" numFmtId="164" xfId="0" applyBorder="1" applyFill="1" applyFont="1" applyNumberFormat="1"/>
    <xf borderId="2" fillId="2" fontId="5" numFmtId="164" xfId="0" applyAlignment="1" applyBorder="1" applyFont="1" applyNumberFormat="1">
      <alignment horizontal="right" vertical="center"/>
    </xf>
    <xf borderId="2" fillId="3" fontId="6" numFmtId="164" xfId="0" applyBorder="1" applyFill="1" applyFont="1" applyNumberFormat="1"/>
    <xf borderId="2" fillId="3" fontId="6" numFmtId="164" xfId="0" applyAlignment="1" applyBorder="1" applyFont="1" applyNumberFormat="1">
      <alignment horizontal="right" vertical="center"/>
    </xf>
    <xf borderId="2" fillId="4" fontId="7" numFmtId="164" xfId="0" applyAlignment="1" applyBorder="1" applyFill="1" applyFont="1" applyNumberFormat="1">
      <alignment horizontal="right" vertical="center"/>
    </xf>
    <xf borderId="2" fillId="2" fontId="8" numFmtId="164" xfId="0" applyBorder="1" applyFont="1" applyNumberFormat="1"/>
    <xf borderId="2" fillId="2" fontId="5" numFmtId="164" xfId="0" applyBorder="1" applyFont="1" applyNumberFormat="1"/>
    <xf borderId="0" fillId="0" fontId="6" numFmtId="164" xfId="0" applyFont="1" applyNumberFormat="1"/>
    <xf borderId="3" fillId="5" fontId="6" numFmtId="164" xfId="0" applyBorder="1" applyFill="1" applyFont="1" applyNumberFormat="1"/>
    <xf borderId="1" fillId="0" fontId="1" numFmtId="0" xfId="0" applyAlignment="1" applyBorder="1" applyFont="1">
      <alignment vertical="center"/>
    </xf>
    <xf borderId="0" fillId="0" fontId="2" numFmtId="0" xfId="0" applyFont="1"/>
    <xf borderId="0" fillId="0" fontId="9" numFmtId="0" xfId="0" applyFont="1"/>
    <xf borderId="0" fillId="0" fontId="10" numFmtId="0" xfId="0" applyFont="1"/>
    <xf borderId="0" fillId="0" fontId="3" numFmtId="164" xfId="0" applyAlignment="1" applyFont="1" applyNumberFormat="1">
      <alignment shrinkToFit="0" wrapText="1"/>
    </xf>
    <xf borderId="2" fillId="2" fontId="11" numFmtId="0" xfId="0" applyBorder="1" applyFont="1"/>
    <xf borderId="2" fillId="2" fontId="11" numFmtId="0" xfId="0" applyAlignment="1" applyBorder="1" applyFont="1">
      <alignment horizontal="center" shrinkToFit="0" wrapText="1"/>
    </xf>
    <xf borderId="2" fillId="2" fontId="11" numFmtId="0" xfId="0" applyAlignment="1" applyBorder="1" applyFont="1">
      <alignment horizontal="right"/>
    </xf>
    <xf borderId="2" fillId="2" fontId="12" numFmtId="0" xfId="0" applyAlignment="1" applyBorder="1" applyFont="1">
      <alignment horizontal="right"/>
    </xf>
    <xf borderId="0" fillId="0" fontId="9" numFmtId="165" xfId="0" applyFont="1" applyNumberFormat="1"/>
    <xf borderId="0" fillId="0" fontId="9" numFmtId="3" xfId="0" applyFont="1" applyNumberFormat="1"/>
    <xf borderId="0" fillId="0" fontId="9" numFmtId="10" xfId="0" applyFont="1" applyNumberFormat="1"/>
    <xf borderId="4" fillId="5" fontId="9" numFmtId="0" xfId="0" applyBorder="1" applyFont="1"/>
    <xf borderId="4" fillId="5" fontId="9" numFmtId="10" xfId="0" applyBorder="1" applyFont="1" applyNumberFormat="1"/>
    <xf borderId="4" fillId="5" fontId="9" numFmtId="3" xfId="0" applyBorder="1" applyFont="1" applyNumberFormat="1"/>
    <xf borderId="1" fillId="0" fontId="1" numFmtId="166" xfId="0" applyAlignment="1" applyBorder="1" applyFont="1" applyNumberFormat="1">
      <alignment vertical="center"/>
    </xf>
    <xf borderId="0" fillId="0" fontId="2" numFmtId="166" xfId="0" applyFont="1" applyNumberFormat="1"/>
    <xf borderId="2" fillId="2" fontId="13" numFmtId="0" xfId="0" applyBorder="1" applyFont="1"/>
    <xf borderId="2" fillId="2" fontId="14" numFmtId="0" xfId="0" applyAlignment="1" applyBorder="1" applyFont="1">
      <alignment horizontal="right"/>
    </xf>
    <xf borderId="2" fillId="2" fontId="14" numFmtId="166" xfId="0" applyAlignment="1" applyBorder="1" applyFont="1" applyNumberFormat="1">
      <alignment horizontal="right"/>
    </xf>
    <xf borderId="2" fillId="5" fontId="13" numFmtId="0" xfId="0" applyAlignment="1" applyBorder="1" applyFont="1">
      <alignment horizontal="right"/>
    </xf>
    <xf borderId="0" fillId="0" fontId="3" numFmtId="0" xfId="0" applyFont="1"/>
    <xf borderId="0" fillId="0" fontId="3" numFmtId="14" xfId="0" applyFont="1" applyNumberFormat="1"/>
    <xf borderId="0" fillId="0" fontId="3" numFmtId="3" xfId="0" applyFont="1" applyNumberFormat="1"/>
    <xf borderId="0" fillId="0" fontId="3" numFmtId="166" xfId="0" applyFont="1" applyNumberFormat="1"/>
    <xf borderId="0" fillId="0" fontId="15" numFmtId="3" xfId="0" applyFont="1" applyNumberFormat="1"/>
    <xf borderId="4" fillId="5" fontId="3" numFmtId="0" xfId="0" applyBorder="1" applyFont="1"/>
    <xf borderId="4" fillId="5" fontId="3" numFmtId="10" xfId="0" applyBorder="1" applyFont="1" applyNumberFormat="1"/>
    <xf borderId="4" fillId="5" fontId="3" numFmtId="3" xfId="0" applyBorder="1" applyFont="1" applyNumberFormat="1"/>
    <xf borderId="4" fillId="5" fontId="3" numFmtId="166" xfId="0" applyBorder="1" applyFont="1" applyNumberFormat="1"/>
    <xf borderId="5" fillId="4" fontId="3" numFmtId="3" xfId="0" applyBorder="1" applyFont="1" applyNumberFormat="1"/>
    <xf borderId="2" fillId="2" fontId="16" numFmtId="0" xfId="0" applyAlignment="1" applyBorder="1" applyFont="1">
      <alignment vertical="center"/>
    </xf>
    <xf borderId="2" fillId="2" fontId="5" numFmtId="0" xfId="0" applyAlignment="1" applyBorder="1" applyFont="1">
      <alignment vertical="center"/>
    </xf>
    <xf borderId="2" fillId="2" fontId="5" numFmtId="0" xfId="0" applyAlignment="1" applyBorder="1" applyFont="1">
      <alignment horizontal="right" vertical="center"/>
    </xf>
    <xf borderId="0" fillId="0" fontId="17" numFmtId="0" xfId="0" applyFont="1"/>
    <xf borderId="0" fillId="0" fontId="6" numFmtId="0" xfId="0" applyAlignment="1" applyFont="1">
      <alignment vertical="center"/>
    </xf>
    <xf borderId="0" fillId="0" fontId="6" numFmtId="167" xfId="0" applyAlignment="1" applyFont="1" applyNumberFormat="1">
      <alignment vertical="center"/>
    </xf>
    <xf borderId="0" fillId="0" fontId="18" numFmtId="0" xfId="0" applyAlignment="1" applyFont="1">
      <alignment horizontal="right" vertical="center"/>
    </xf>
    <xf borderId="0" fillId="0" fontId="19" numFmtId="0" xfId="0" applyAlignment="1" applyFont="1">
      <alignment horizontal="center" vertical="center"/>
    </xf>
    <xf borderId="6" fillId="0" fontId="6" numFmtId="167" xfId="0" applyAlignment="1" applyBorder="1" applyFont="1" applyNumberFormat="1">
      <alignment vertical="center"/>
    </xf>
    <xf borderId="7" fillId="0" fontId="6" numFmtId="167" xfId="0" applyAlignment="1" applyBorder="1" applyFont="1" applyNumberFormat="1">
      <alignment vertical="center"/>
    </xf>
    <xf borderId="4" fillId="6" fontId="7" numFmtId="0" xfId="0" applyAlignment="1" applyBorder="1" applyFill="1" applyFont="1">
      <alignment vertical="center"/>
    </xf>
    <xf borderId="4" fillId="6" fontId="7" numFmtId="167" xfId="0" applyAlignment="1" applyBorder="1" applyFont="1" applyNumberFormat="1">
      <alignment vertical="center"/>
    </xf>
    <xf borderId="4" fillId="6" fontId="6" numFmtId="0" xfId="0" applyAlignment="1" applyBorder="1" applyFont="1">
      <alignment vertical="center"/>
    </xf>
    <xf borderId="4" fillId="6" fontId="6" numFmtId="167" xfId="0" applyAlignment="1" applyBorder="1" applyFont="1" applyNumberFormat="1">
      <alignment vertical="center"/>
    </xf>
    <xf borderId="0" fillId="0" fontId="6" numFmtId="0" xfId="0" applyAlignment="1" applyFont="1">
      <alignment horizontal="right" vertical="center"/>
    </xf>
    <xf borderId="6" fillId="0" fontId="6" numFmtId="1" xfId="0" applyAlignment="1" applyBorder="1" applyFont="1" applyNumberFormat="1">
      <alignment vertical="center"/>
    </xf>
    <xf borderId="8" fillId="4" fontId="7" numFmtId="0" xfId="0" applyAlignment="1" applyBorder="1" applyFont="1">
      <alignment vertical="center"/>
    </xf>
    <xf borderId="8" fillId="4" fontId="7" numFmtId="167" xfId="0" applyAlignment="1" applyBorder="1" applyFont="1" applyNumberFormat="1">
      <alignment vertical="center"/>
    </xf>
    <xf borderId="0" fillId="0" fontId="6" numFmtId="0" xfId="0" applyFont="1"/>
    <xf borderId="2" fillId="2" fontId="14" numFmtId="0" xfId="0" applyBorder="1" applyFont="1"/>
    <xf borderId="0" fillId="0" fontId="20" numFmtId="0" xfId="0" applyAlignment="1" applyFont="1">
      <alignment horizontal="right" vertical="center"/>
    </xf>
    <xf borderId="9" fillId="3" fontId="10" numFmtId="14" xfId="0" applyAlignment="1" applyBorder="1" applyFont="1" applyNumberFormat="1">
      <alignment horizontal="center" vertical="center"/>
    </xf>
    <xf borderId="10" fillId="0" fontId="21" numFmtId="0" xfId="0" applyBorder="1" applyFont="1"/>
    <xf borderId="2" fillId="3" fontId="18" numFmtId="0" xfId="0" applyAlignment="1" applyBorder="1" applyFont="1">
      <alignment horizontal="right" vertical="center"/>
    </xf>
    <xf borderId="2" fillId="3" fontId="19" numFmtId="0" xfId="0" applyAlignment="1" applyBorder="1" applyFont="1">
      <alignment horizontal="center" vertical="center"/>
    </xf>
    <xf borderId="2" fillId="3" fontId="9" numFmtId="0" xfId="0" applyAlignment="1" applyBorder="1" applyFont="1">
      <alignment vertical="center"/>
    </xf>
    <xf borderId="2" fillId="3" fontId="19" numFmtId="9" xfId="0" applyAlignment="1" applyBorder="1" applyFont="1" applyNumberFormat="1">
      <alignment horizontal="center" vertical="center"/>
    </xf>
    <xf borderId="2" fillId="3" fontId="22" numFmtId="168" xfId="0" applyAlignment="1" applyBorder="1" applyFont="1" applyNumberFormat="1">
      <alignment horizontal="center" vertical="center"/>
    </xf>
    <xf borderId="0" fillId="0" fontId="23" numFmtId="0" xfId="0" applyAlignment="1" applyFont="1">
      <alignment vertical="center"/>
    </xf>
    <xf borderId="0" fillId="0" fontId="24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2" fillId="2" fontId="25" numFmtId="0" xfId="0" applyAlignment="1" applyBorder="1" applyFont="1">
      <alignment vertical="center"/>
    </xf>
    <xf borderId="2" fillId="2" fontId="26" numFmtId="169" xfId="0" applyAlignment="1" applyBorder="1" applyFont="1" applyNumberFormat="1">
      <alignment horizontal="center" vertical="center"/>
    </xf>
    <xf borderId="2" fillId="2" fontId="27" numFmtId="0" xfId="0" applyAlignment="1" applyBorder="1" applyFont="1">
      <alignment horizontal="center" vertical="center"/>
    </xf>
    <xf borderId="11" fillId="3" fontId="24" numFmtId="1" xfId="0" applyAlignment="1" applyBorder="1" applyFont="1" applyNumberFormat="1">
      <alignment horizontal="left" vertical="center"/>
    </xf>
    <xf borderId="11" fillId="3" fontId="24" numFmtId="1" xfId="0" applyAlignment="1" applyBorder="1" applyFont="1" applyNumberFormat="1">
      <alignment horizontal="center" vertical="center"/>
    </xf>
    <xf borderId="11" fillId="4" fontId="24" numFmtId="1" xfId="0" applyAlignment="1" applyBorder="1" applyFont="1" applyNumberFormat="1">
      <alignment horizontal="center" vertical="center"/>
    </xf>
    <xf borderId="12" fillId="3" fontId="24" numFmtId="1" xfId="0" applyAlignment="1" applyBorder="1" applyFont="1" applyNumberFormat="1">
      <alignment horizontal="center" vertical="center"/>
    </xf>
    <xf borderId="12" fillId="4" fontId="24" numFmtId="1" xfId="0" applyAlignment="1" applyBorder="1" applyFont="1" applyNumberFormat="1">
      <alignment horizontal="center" vertical="center"/>
    </xf>
    <xf borderId="3" fillId="3" fontId="24" numFmtId="1" xfId="0" applyAlignment="1" applyBorder="1" applyFont="1" applyNumberFormat="1">
      <alignment horizontal="center" vertical="center"/>
    </xf>
    <xf borderId="3" fillId="4" fontId="24" numFmtId="1" xfId="0" applyAlignment="1" applyBorder="1" applyFont="1" applyNumberFormat="1">
      <alignment horizontal="center" vertical="center"/>
    </xf>
    <xf borderId="0" fillId="0" fontId="24" numFmtId="0" xfId="0" applyAlignment="1" applyFont="1">
      <alignment horizontal="center" vertical="center"/>
    </xf>
    <xf borderId="2" fillId="2" fontId="26" numFmtId="0" xfId="0" applyAlignment="1" applyBorder="1" applyFont="1">
      <alignment vertical="center"/>
    </xf>
    <xf borderId="11" fillId="7" fontId="24" numFmtId="1" xfId="0" applyAlignment="1" applyBorder="1" applyFill="1" applyFont="1" applyNumberFormat="1">
      <alignment vertical="center"/>
    </xf>
    <xf borderId="13" fillId="0" fontId="24" numFmtId="170" xfId="0" applyAlignment="1" applyBorder="1" applyFont="1" applyNumberFormat="1">
      <alignment horizontal="center" vertical="center"/>
    </xf>
    <xf borderId="11" fillId="4" fontId="24" numFmtId="170" xfId="0" applyAlignment="1" applyBorder="1" applyFont="1" applyNumberFormat="1">
      <alignment horizontal="center" vertical="center"/>
    </xf>
    <xf borderId="12" fillId="7" fontId="24" numFmtId="1" xfId="0" applyAlignment="1" applyBorder="1" applyFont="1" applyNumberFormat="1">
      <alignment vertical="center"/>
    </xf>
    <xf borderId="14" fillId="0" fontId="24" numFmtId="170" xfId="0" applyAlignment="1" applyBorder="1" applyFont="1" applyNumberFormat="1">
      <alignment horizontal="center" vertical="center"/>
    </xf>
    <xf borderId="12" fillId="4" fontId="24" numFmtId="170" xfId="0" applyAlignment="1" applyBorder="1" applyFont="1" applyNumberFormat="1">
      <alignment horizontal="center" vertical="center"/>
    </xf>
    <xf borderId="3" fillId="7" fontId="24" numFmtId="1" xfId="0" applyAlignment="1" applyBorder="1" applyFont="1" applyNumberFormat="1">
      <alignment vertical="center"/>
    </xf>
    <xf borderId="15" fillId="0" fontId="24" numFmtId="170" xfId="0" applyAlignment="1" applyBorder="1" applyFont="1" applyNumberFormat="1">
      <alignment horizontal="center" vertical="center"/>
    </xf>
    <xf borderId="3" fillId="4" fontId="24" numFmtId="170" xfId="0" applyAlignment="1" applyBorder="1" applyFont="1" applyNumberFormat="1">
      <alignment horizontal="center" vertical="center"/>
    </xf>
    <xf borderId="2" fillId="2" fontId="26" numFmtId="0" xfId="0" applyAlignment="1" applyBorder="1" applyFont="1">
      <alignment horizontal="center" vertical="center"/>
    </xf>
    <xf borderId="11" fillId="7" fontId="24" numFmtId="9" xfId="0" applyAlignment="1" applyBorder="1" applyFont="1" applyNumberFormat="1">
      <alignment horizontal="center" vertical="center"/>
    </xf>
    <xf borderId="11" fillId="4" fontId="24" numFmtId="9" xfId="0" applyAlignment="1" applyBorder="1" applyFont="1" applyNumberFormat="1">
      <alignment horizontal="center" vertical="center"/>
    </xf>
    <xf borderId="12" fillId="7" fontId="24" numFmtId="9" xfId="0" applyAlignment="1" applyBorder="1" applyFont="1" applyNumberFormat="1">
      <alignment horizontal="center" vertical="center"/>
    </xf>
    <xf borderId="12" fillId="4" fontId="24" numFmtId="9" xfId="0" applyAlignment="1" applyBorder="1" applyFont="1" applyNumberFormat="1">
      <alignment horizontal="center" vertical="center"/>
    </xf>
    <xf borderId="3" fillId="7" fontId="24" numFmtId="9" xfId="0" applyAlignment="1" applyBorder="1" applyFont="1" applyNumberFormat="1">
      <alignment horizontal="center" vertical="center"/>
    </xf>
    <xf borderId="3" fillId="4" fontId="24" numFmtId="9" xfId="0" applyAlignment="1" applyBorder="1" applyFont="1" applyNumberFormat="1">
      <alignment horizontal="center" vertical="center"/>
    </xf>
    <xf borderId="2" fillId="2" fontId="28" numFmtId="0" xfId="0" applyAlignment="1" applyBorder="1" applyFont="1">
      <alignment vertical="center"/>
    </xf>
    <xf borderId="0" fillId="0" fontId="18" numFmtId="0" xfId="0" applyFont="1"/>
    <xf borderId="11" fillId="7" fontId="24" numFmtId="168" xfId="0" applyAlignment="1" applyBorder="1" applyFont="1" applyNumberFormat="1">
      <alignment horizontal="center" vertical="center"/>
    </xf>
    <xf borderId="11" fillId="4" fontId="29" numFmtId="168" xfId="0" applyAlignment="1" applyBorder="1" applyFont="1" applyNumberFormat="1">
      <alignment horizontal="center" vertical="center"/>
    </xf>
    <xf borderId="12" fillId="7" fontId="24" numFmtId="168" xfId="0" applyAlignment="1" applyBorder="1" applyFont="1" applyNumberFormat="1">
      <alignment horizontal="center" vertical="center"/>
    </xf>
    <xf borderId="12" fillId="4" fontId="29" numFmtId="168" xfId="0" applyAlignment="1" applyBorder="1" applyFont="1" applyNumberFormat="1">
      <alignment horizontal="center" vertical="center"/>
    </xf>
    <xf borderId="3" fillId="7" fontId="24" numFmtId="168" xfId="0" applyAlignment="1" applyBorder="1" applyFont="1" applyNumberFormat="1">
      <alignment horizontal="center" vertical="center"/>
    </xf>
    <xf borderId="3" fillId="4" fontId="29" numFmtId="168" xfId="0" applyAlignment="1" applyBorder="1" applyFont="1" applyNumberFormat="1">
      <alignment horizontal="center" vertical="center"/>
    </xf>
    <xf borderId="4" fillId="4" fontId="29" numFmtId="0" xfId="0" applyAlignment="1" applyBorder="1" applyFont="1">
      <alignment vertical="center"/>
    </xf>
    <xf borderId="4" fillId="4" fontId="29" numFmtId="168" xfId="0" applyAlignment="1" applyBorder="1" applyFont="1" applyNumberFormat="1">
      <alignment horizontal="center" vertical="center"/>
    </xf>
    <xf borderId="11" fillId="7" fontId="24" numFmtId="170" xfId="0" applyAlignment="1" applyBorder="1" applyFont="1" applyNumberFormat="1">
      <alignment horizontal="center" vertical="center"/>
    </xf>
    <xf borderId="12" fillId="7" fontId="24" numFmtId="170" xfId="0" applyAlignment="1" applyBorder="1" applyFont="1" applyNumberFormat="1">
      <alignment horizontal="center" vertical="center"/>
    </xf>
    <xf borderId="3" fillId="7" fontId="24" numFmtId="170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6" numFmtId="3" xfId="0" applyFont="1" applyNumberFormat="1"/>
    <xf borderId="16" fillId="0" fontId="6" numFmtId="0" xfId="0" applyBorder="1" applyFont="1"/>
    <xf borderId="0" fillId="0" fontId="30" numFmtId="3" xfId="0" applyAlignment="1" applyFont="1" applyNumberFormat="1">
      <alignment horizontal="left"/>
    </xf>
    <xf borderId="0" fillId="0" fontId="31" numFmtId="3" xfId="0" applyAlignment="1" applyFont="1" applyNumberFormat="1">
      <alignment horizontal="left"/>
    </xf>
    <xf borderId="0" fillId="0" fontId="31" numFmtId="0" xfId="0" applyAlignment="1" applyFont="1">
      <alignment horizontal="left"/>
    </xf>
    <xf borderId="0" fillId="0" fontId="3" numFmtId="167" xfId="0" applyFont="1" applyNumberFormat="1"/>
    <xf borderId="4" fillId="5" fontId="3" numFmtId="167" xfId="0" applyBorder="1" applyFont="1" applyNumberFormat="1"/>
    <xf borderId="2" fillId="2" fontId="14" numFmtId="0" xfId="0" applyAlignment="1" applyBorder="1" applyFont="1">
      <alignment shrinkToFit="0" wrapText="1"/>
    </xf>
    <xf borderId="2" fillId="4" fontId="32" numFmtId="0" xfId="0" applyAlignment="1" applyBorder="1" applyFont="1">
      <alignment vertical="center"/>
    </xf>
    <xf borderId="2" fillId="4" fontId="33" numFmtId="0" xfId="0" applyAlignment="1" applyBorder="1" applyFont="1">
      <alignment horizontal="center" vertical="center"/>
    </xf>
    <xf borderId="2" fillId="2" fontId="28" numFmtId="0" xfId="0" applyAlignment="1" applyBorder="1" applyFont="1">
      <alignment horizontal="center" vertical="center"/>
    </xf>
    <xf borderId="2" fillId="8" fontId="34" numFmtId="0" xfId="0" applyAlignment="1" applyBorder="1" applyFill="1" applyFont="1">
      <alignment horizontal="center" vertical="center"/>
    </xf>
    <xf borderId="2" fillId="8" fontId="26" numFmtId="0" xfId="0" applyAlignment="1" applyBorder="1" applyFont="1">
      <alignment horizontal="center" vertical="center"/>
    </xf>
    <xf borderId="11" fillId="3" fontId="24" numFmtId="0" xfId="0" applyAlignment="1" applyBorder="1" applyFont="1">
      <alignment vertical="center"/>
    </xf>
    <xf borderId="11" fillId="6" fontId="24" numFmtId="9" xfId="0" applyAlignment="1" applyBorder="1" applyFont="1" applyNumberFormat="1">
      <alignment horizontal="center" vertical="center"/>
    </xf>
    <xf borderId="12" fillId="6" fontId="24" numFmtId="9" xfId="0" applyAlignment="1" applyBorder="1" applyFont="1" applyNumberFormat="1">
      <alignment horizontal="center" vertical="center"/>
    </xf>
    <xf borderId="3" fillId="6" fontId="24" numFmtId="9" xfId="0" applyAlignment="1" applyBorder="1" applyFont="1" applyNumberFormat="1">
      <alignment horizontal="center" vertical="center"/>
    </xf>
    <xf borderId="2" fillId="3" fontId="24" numFmtId="0" xfId="0" applyAlignment="1" applyBorder="1" applyFont="1">
      <alignment horizontal="center" vertical="center"/>
    </xf>
    <xf borderId="11" fillId="7" fontId="24" numFmtId="0" xfId="0" applyAlignment="1" applyBorder="1" applyFont="1">
      <alignment vertical="center"/>
    </xf>
    <xf borderId="11" fillId="3" fontId="24" numFmtId="170" xfId="0" applyAlignment="1" applyBorder="1" applyFont="1" applyNumberFormat="1">
      <alignment horizontal="center" vertical="center"/>
    </xf>
    <xf borderId="11" fillId="6" fontId="24" numFmtId="170" xfId="0" applyAlignment="1" applyBorder="1" applyFont="1" applyNumberFormat="1">
      <alignment horizontal="center" vertical="center"/>
    </xf>
    <xf borderId="12" fillId="7" fontId="24" numFmtId="0" xfId="0" applyAlignment="1" applyBorder="1" applyFont="1">
      <alignment vertical="center"/>
    </xf>
    <xf borderId="12" fillId="3" fontId="24" numFmtId="170" xfId="0" applyAlignment="1" applyBorder="1" applyFont="1" applyNumberFormat="1">
      <alignment horizontal="center" vertical="center"/>
    </xf>
    <xf borderId="12" fillId="6" fontId="24" numFmtId="170" xfId="0" applyAlignment="1" applyBorder="1" applyFont="1" applyNumberFormat="1">
      <alignment horizontal="center" vertical="center"/>
    </xf>
    <xf borderId="3" fillId="7" fontId="24" numFmtId="0" xfId="0" applyAlignment="1" applyBorder="1" applyFont="1">
      <alignment vertical="center"/>
    </xf>
    <xf borderId="3" fillId="3" fontId="24" numFmtId="170" xfId="0" applyAlignment="1" applyBorder="1" applyFont="1" applyNumberFormat="1">
      <alignment horizontal="center" vertical="center"/>
    </xf>
    <xf borderId="3" fillId="6" fontId="24" numFmtId="170" xfId="0" applyAlignment="1" applyBorder="1" applyFont="1" applyNumberFormat="1">
      <alignment horizontal="center" vertical="center"/>
    </xf>
    <xf borderId="11" fillId="3" fontId="24" numFmtId="9" xfId="0" applyAlignment="1" applyBorder="1" applyFont="1" applyNumberFormat="1">
      <alignment horizontal="center" vertical="center"/>
    </xf>
    <xf borderId="12" fillId="3" fontId="24" numFmtId="9" xfId="0" applyAlignment="1" applyBorder="1" applyFont="1" applyNumberFormat="1">
      <alignment horizontal="center" vertical="center"/>
    </xf>
    <xf borderId="3" fillId="3" fontId="24" numFmtId="9" xfId="0" applyAlignment="1" applyBorder="1" applyFont="1" applyNumberFormat="1">
      <alignment horizontal="center" vertical="center"/>
    </xf>
    <xf borderId="11" fillId="3" fontId="29" numFmtId="168" xfId="0" applyAlignment="1" applyBorder="1" applyFont="1" applyNumberFormat="1">
      <alignment horizontal="center" vertical="center"/>
    </xf>
    <xf borderId="11" fillId="6" fontId="24" numFmtId="168" xfId="0" applyAlignment="1" applyBorder="1" applyFont="1" applyNumberFormat="1">
      <alignment horizontal="center" vertical="center"/>
    </xf>
    <xf borderId="12" fillId="3" fontId="29" numFmtId="168" xfId="0" applyAlignment="1" applyBorder="1" applyFont="1" applyNumberFormat="1">
      <alignment horizontal="center" vertical="center"/>
    </xf>
    <xf borderId="12" fillId="6" fontId="24" numFmtId="168" xfId="0" applyAlignment="1" applyBorder="1" applyFont="1" applyNumberFormat="1">
      <alignment horizontal="center" vertical="center"/>
    </xf>
    <xf borderId="17" fillId="7" fontId="24" numFmtId="0" xfId="0" applyAlignment="1" applyBorder="1" applyFont="1">
      <alignment vertical="center"/>
    </xf>
    <xf borderId="17" fillId="3" fontId="29" numFmtId="168" xfId="0" applyAlignment="1" applyBorder="1" applyFont="1" applyNumberFormat="1">
      <alignment horizontal="center" vertical="center"/>
    </xf>
    <xf borderId="17" fillId="6" fontId="24" numFmtId="168" xfId="0" applyAlignment="1" applyBorder="1" applyFont="1" applyNumberFormat="1">
      <alignment horizontal="center" vertical="center"/>
    </xf>
    <xf borderId="4" fillId="5" fontId="24" numFmtId="168" xfId="0" applyAlignment="1" applyBorder="1" applyFont="1" applyNumberFormat="1">
      <alignment horizontal="center" vertical="center"/>
    </xf>
    <xf borderId="0" fillId="8" fontId="34" numFmtId="0" xfId="0" applyAlignment="1" applyFont="1">
      <alignment horizontal="center"/>
    </xf>
    <xf borderId="2" fillId="3" fontId="24" numFmtId="0" xfId="0" applyAlignment="1" applyBorder="1" applyFont="1">
      <alignment vertical="center"/>
    </xf>
    <xf borderId="1" fillId="0" fontId="35" numFmtId="0" xfId="0" applyAlignment="1" applyBorder="1" applyFont="1">
      <alignment vertical="center"/>
    </xf>
    <xf borderId="2" fillId="2" fontId="11" numFmtId="0" xfId="0" applyAlignment="1" applyBorder="1" applyFont="1">
      <alignment vertical="center"/>
    </xf>
    <xf borderId="2" fillId="2" fontId="12" numFmtId="0" xfId="0" applyAlignment="1" applyBorder="1" applyFont="1">
      <alignment vertical="center"/>
    </xf>
    <xf borderId="0" fillId="0" fontId="36" numFmtId="0" xfId="0" applyAlignment="1" applyFont="1">
      <alignment vertical="center"/>
    </xf>
    <xf borderId="0" fillId="0" fontId="9" numFmtId="0" xfId="0" applyAlignment="1" applyFont="1">
      <alignment vertical="center"/>
    </xf>
    <xf borderId="18" fillId="0" fontId="9" numFmtId="167" xfId="0" applyAlignment="1" applyBorder="1" applyFont="1" applyNumberFormat="1">
      <alignment vertical="center"/>
    </xf>
    <xf borderId="0" fillId="0" fontId="9" numFmtId="165" xfId="0" applyAlignment="1" applyFont="1" applyNumberFormat="1">
      <alignment horizontal="right" vertical="center"/>
    </xf>
    <xf borderId="19" fillId="0" fontId="9" numFmtId="167" xfId="0" applyAlignment="1" applyBorder="1" applyFont="1" applyNumberFormat="1">
      <alignment vertical="center"/>
    </xf>
    <xf borderId="4" fillId="6" fontId="10" numFmtId="0" xfId="0" applyAlignment="1" applyBorder="1" applyFont="1">
      <alignment horizontal="right" vertical="center"/>
    </xf>
    <xf borderId="4" fillId="6" fontId="10" numFmtId="167" xfId="0" applyAlignment="1" applyBorder="1" applyFont="1" applyNumberFormat="1">
      <alignment vertical="center"/>
    </xf>
    <xf borderId="4" fillId="6" fontId="9" numFmtId="165" xfId="0" applyAlignment="1" applyBorder="1" applyFont="1" applyNumberFormat="1">
      <alignment horizontal="right" vertical="center"/>
    </xf>
    <xf borderId="4" fillId="6" fontId="9" numFmtId="0" xfId="0" applyAlignment="1" applyBorder="1" applyFont="1">
      <alignment vertical="center"/>
    </xf>
    <xf borderId="0" fillId="0" fontId="9" numFmtId="171" xfId="0" applyAlignment="1" applyFont="1" applyNumberFormat="1">
      <alignment horizontal="right" vertical="center"/>
    </xf>
    <xf borderId="20" fillId="0" fontId="9" numFmtId="0" xfId="0" applyAlignment="1" applyBorder="1" applyFont="1">
      <alignment vertical="center"/>
    </xf>
    <xf borderId="21" fillId="6" fontId="10" numFmtId="0" xfId="0" applyAlignment="1" applyBorder="1" applyFont="1">
      <alignment horizontal="right" vertical="center"/>
    </xf>
    <xf borderId="21" fillId="6" fontId="10" numFmtId="167" xfId="0" applyAlignment="1" applyBorder="1" applyFont="1" applyNumberFormat="1">
      <alignment vertical="center"/>
    </xf>
    <xf borderId="21" fillId="6" fontId="9" numFmtId="165" xfId="0" applyAlignment="1" applyBorder="1" applyFont="1" applyNumberFormat="1">
      <alignment horizontal="right" vertical="center"/>
    </xf>
    <xf borderId="21" fillId="6" fontId="9" numFmtId="0" xfId="0" applyAlignment="1" applyBorder="1" applyFont="1">
      <alignment vertical="center"/>
    </xf>
    <xf borderId="2" fillId="4" fontId="10" numFmtId="0" xfId="0" applyAlignment="1" applyBorder="1" applyFont="1">
      <alignment vertical="center"/>
    </xf>
    <xf borderId="2" fillId="4" fontId="10" numFmtId="167" xfId="0" applyAlignment="1" applyBorder="1" applyFont="1" applyNumberFormat="1">
      <alignment vertical="center"/>
    </xf>
    <xf borderId="2" fillId="4" fontId="9" numFmtId="165" xfId="0" applyAlignment="1" applyBorder="1" applyFont="1" applyNumberFormat="1">
      <alignment horizontal="right" vertical="center"/>
    </xf>
    <xf borderId="2" fillId="4" fontId="9" numFmtId="0" xfId="0" applyAlignment="1" applyBorder="1" applyFont="1">
      <alignment vertical="center"/>
    </xf>
    <xf borderId="0" fillId="0" fontId="9" numFmtId="167" xfId="0" applyAlignment="1" applyFont="1" applyNumberFormat="1">
      <alignment vertical="center"/>
    </xf>
    <xf borderId="2" fillId="6" fontId="9" numFmtId="0" xfId="0" applyAlignment="1" applyBorder="1" applyFont="1">
      <alignment vertical="center"/>
    </xf>
    <xf borderId="22" fillId="6" fontId="9" numFmtId="167" xfId="0" applyAlignment="1" applyBorder="1" applyFont="1" applyNumberFormat="1">
      <alignment vertical="center"/>
    </xf>
    <xf borderId="2" fillId="6" fontId="9" numFmtId="171" xfId="0" applyAlignment="1" applyBorder="1" applyFont="1" applyNumberFormat="1">
      <alignment horizontal="right" vertical="center"/>
    </xf>
    <xf borderId="4" fillId="4" fontId="10" numFmtId="0" xfId="0" applyAlignment="1" applyBorder="1" applyFont="1">
      <alignment vertical="center"/>
    </xf>
    <xf borderId="4" fillId="4" fontId="10" numFmtId="167" xfId="0" applyAlignment="1" applyBorder="1" applyFont="1" applyNumberFormat="1">
      <alignment vertical="center"/>
    </xf>
    <xf borderId="4" fillId="4" fontId="9" numFmtId="171" xfId="0" applyAlignment="1" applyBorder="1" applyFont="1" applyNumberFormat="1">
      <alignment horizontal="right" vertical="center"/>
    </xf>
    <xf borderId="4" fillId="4" fontId="9" numFmtId="0" xfId="0" applyAlignment="1" applyBorder="1" applyFont="1">
      <alignment vertical="center"/>
    </xf>
    <xf borderId="23" fillId="6" fontId="9" numFmtId="167" xfId="0" applyAlignment="1" applyBorder="1" applyFont="1" applyNumberFormat="1">
      <alignment vertical="center"/>
    </xf>
    <xf borderId="2" fillId="6" fontId="11" numFmtId="171" xfId="0" applyAlignment="1" applyBorder="1" applyFont="1" applyNumberFormat="1">
      <alignment horizontal="right" vertical="center"/>
    </xf>
    <xf borderId="2" fillId="2" fontId="14" numFmtId="0" xfId="0" applyAlignment="1" applyBorder="1" applyFont="1">
      <alignment vertical="center"/>
    </xf>
    <xf borderId="2" fillId="9" fontId="20" numFmtId="0" xfId="0" applyAlignment="1" applyBorder="1" applyFill="1" applyFont="1">
      <alignment vertical="center"/>
    </xf>
    <xf borderId="2" fillId="9" fontId="3" numFmtId="171" xfId="0" applyAlignment="1" applyBorder="1" applyFont="1" applyNumberFormat="1">
      <alignment vertical="center"/>
    </xf>
    <xf borderId="24" fillId="0" fontId="3" numFmtId="167" xfId="0" applyAlignment="1" applyBorder="1" applyFont="1" applyNumberFormat="1">
      <alignment vertical="center"/>
    </xf>
    <xf borderId="6" fillId="0" fontId="3" numFmtId="167" xfId="0" applyAlignment="1" applyBorder="1" applyFont="1" applyNumberFormat="1">
      <alignment vertical="center"/>
    </xf>
    <xf borderId="7" fillId="0" fontId="3" numFmtId="167" xfId="0" applyAlignment="1" applyBorder="1" applyFont="1" applyNumberFormat="1">
      <alignment vertical="center"/>
    </xf>
    <xf borderId="3" fillId="6" fontId="20" numFmtId="0" xfId="0" applyAlignment="1" applyBorder="1" applyFont="1">
      <alignment horizontal="right" vertical="center"/>
    </xf>
    <xf borderId="3" fillId="6" fontId="20" numFmtId="167" xfId="0" applyAlignment="1" applyBorder="1" applyFont="1" applyNumberFormat="1">
      <alignment vertical="center"/>
    </xf>
    <xf borderId="4" fillId="6" fontId="20" numFmtId="0" xfId="0" applyAlignment="1" applyBorder="1" applyFont="1">
      <alignment horizontal="right" vertical="center"/>
    </xf>
    <xf borderId="4" fillId="6" fontId="20" numFmtId="167" xfId="0" applyAlignment="1" applyBorder="1" applyFont="1" applyNumberFormat="1">
      <alignment vertical="center"/>
    </xf>
    <xf borderId="21" fillId="6" fontId="20" numFmtId="0" xfId="0" applyAlignment="1" applyBorder="1" applyFont="1">
      <alignment horizontal="right" vertical="center"/>
    </xf>
    <xf borderId="21" fillId="6" fontId="20" numFmtId="167" xfId="0" applyAlignment="1" applyBorder="1" applyFont="1" applyNumberFormat="1">
      <alignment vertical="center"/>
    </xf>
    <xf borderId="4" fillId="4" fontId="20" numFmtId="0" xfId="0" applyAlignment="1" applyBorder="1" applyFont="1">
      <alignment vertical="center"/>
    </xf>
    <xf borderId="4" fillId="4" fontId="20" numFmtId="167" xfId="0" applyAlignment="1" applyBorder="1" applyFont="1" applyNumberFormat="1">
      <alignment vertical="center"/>
    </xf>
    <xf borderId="2" fillId="2" fontId="13" numFmtId="0" xfId="0" applyAlignment="1" applyBorder="1" applyFont="1">
      <alignment vertical="center"/>
    </xf>
    <xf borderId="0" fillId="0" fontId="14" numFmtId="0" xfId="0" applyAlignment="1" applyFont="1">
      <alignment horizontal="right" vertical="center"/>
    </xf>
    <xf borderId="2" fillId="4" fontId="20" numFmtId="0" xfId="0" applyAlignment="1" applyBorder="1" applyFont="1">
      <alignment vertical="center"/>
    </xf>
    <xf borderId="2" fillId="4" fontId="20" numFmtId="2" xfId="0" applyAlignment="1" applyBorder="1" applyFont="1" applyNumberFormat="1">
      <alignment vertical="center"/>
    </xf>
    <xf borderId="2" fillId="4" fontId="20" numFmtId="171" xfId="0" applyAlignment="1" applyBorder="1" applyFont="1" applyNumberFormat="1">
      <alignment vertical="center"/>
    </xf>
    <xf borderId="0" fillId="0" fontId="7" numFmtId="0" xfId="0" applyFont="1"/>
    <xf borderId="2" fillId="2" fontId="37" numFmtId="0" xfId="0" applyAlignment="1" applyBorder="1" applyFont="1">
      <alignment vertical="center"/>
    </xf>
    <xf borderId="2" fillId="2" fontId="38" numFmtId="0" xfId="0" applyAlignment="1" applyBorder="1" applyFont="1">
      <alignment horizontal="right" vertical="center"/>
    </xf>
    <xf borderId="6" fillId="0" fontId="3" numFmtId="14" xfId="0" applyAlignment="1" applyBorder="1" applyFont="1" applyNumberFormat="1">
      <alignment vertical="center"/>
    </xf>
    <xf borderId="0" fillId="0" fontId="3" numFmtId="14" xfId="0" applyAlignment="1" applyFont="1" applyNumberFormat="1">
      <alignment vertical="center"/>
    </xf>
    <xf borderId="0" fillId="0" fontId="3" numFmtId="167" xfId="0" applyAlignment="1" applyFont="1" applyNumberFormat="1">
      <alignment vertical="center"/>
    </xf>
    <xf borderId="0" fillId="0" fontId="39" numFmtId="0" xfId="0" applyAlignment="1" applyFont="1">
      <alignment vertical="center"/>
    </xf>
    <xf borderId="0" fillId="0" fontId="3" numFmtId="172" xfId="0" applyAlignment="1" applyFont="1" applyNumberFormat="1">
      <alignment vertical="center"/>
    </xf>
    <xf borderId="8" fillId="4" fontId="20" numFmtId="0" xfId="0" applyAlignment="1" applyBorder="1" applyFont="1">
      <alignment vertical="center"/>
    </xf>
    <xf borderId="8" fillId="4" fontId="20" numFmtId="167" xfId="0" applyAlignment="1" applyBorder="1" applyFont="1" applyNumberFormat="1">
      <alignment vertical="center"/>
    </xf>
    <xf borderId="0" fillId="0" fontId="14" numFmtId="0" xfId="0" applyAlignment="1" applyFont="1">
      <alignment vertical="center"/>
    </xf>
    <xf borderId="0" fillId="0" fontId="20" numFmtId="0" xfId="0" applyAlignment="1" applyFont="1">
      <alignment vertical="center"/>
    </xf>
    <xf borderId="18" fillId="0" fontId="3" numFmtId="167" xfId="0" applyAlignment="1" applyBorder="1" applyFont="1" applyNumberFormat="1">
      <alignment vertical="center"/>
    </xf>
    <xf borderId="25" fillId="0" fontId="3" numFmtId="167" xfId="0" applyAlignment="1" applyBorder="1" applyFont="1" applyNumberFormat="1">
      <alignment vertical="center"/>
    </xf>
    <xf borderId="19" fillId="0" fontId="3" numFmtId="167" xfId="0" applyAlignment="1" applyBorder="1" applyFont="1" applyNumberFormat="1">
      <alignment vertical="center"/>
    </xf>
    <xf borderId="20" fillId="0" fontId="3" numFmtId="0" xfId="0" applyAlignment="1" applyBorder="1" applyFont="1">
      <alignment vertical="center"/>
    </xf>
    <xf borderId="2" fillId="4" fontId="20" numFmtId="0" xfId="0" applyAlignment="1" applyBorder="1" applyFont="1">
      <alignment horizontal="left" vertical="center"/>
    </xf>
    <xf borderId="2" fillId="4" fontId="20" numFmtId="167" xfId="0" applyAlignment="1" applyBorder="1" applyFont="1" applyNumberFormat="1">
      <alignment vertical="center"/>
    </xf>
    <xf borderId="0" fillId="0" fontId="3" numFmtId="173" xfId="0" applyAlignment="1" applyFont="1" applyNumberFormat="1">
      <alignment vertical="center"/>
    </xf>
    <xf borderId="26" fillId="0" fontId="3" numFmtId="167" xfId="0" applyAlignment="1" applyBorder="1" applyFont="1" applyNumberFormat="1">
      <alignment vertical="center"/>
    </xf>
    <xf borderId="4" fillId="4" fontId="20" numFmtId="0" xfId="0" applyAlignment="1" applyBorder="1" applyFont="1">
      <alignment horizontal="left" vertical="center"/>
    </xf>
    <xf borderId="27" fillId="0" fontId="3" numFmtId="0" xfId="0" applyBorder="1" applyFont="1"/>
    <xf borderId="27" fillId="0" fontId="18" numFmtId="0" xfId="0" applyAlignment="1" applyBorder="1" applyFont="1">
      <alignment horizontal="right" vertical="center"/>
    </xf>
    <xf borderId="28" fillId="0" fontId="3" numFmtId="174" xfId="0" applyAlignment="1" applyBorder="1" applyFont="1" applyNumberFormat="1">
      <alignment vertical="center"/>
    </xf>
    <xf borderId="0" fillId="0" fontId="40" numFmtId="0" xfId="0" applyAlignment="1" applyFont="1">
      <alignment horizontal="center" vertical="center"/>
    </xf>
    <xf borderId="6" fillId="0" fontId="3" numFmtId="174" xfId="0" applyAlignment="1" applyBorder="1" applyFont="1" applyNumberFormat="1">
      <alignment vertical="center"/>
    </xf>
    <xf borderId="7" fillId="0" fontId="3" numFmtId="174" xfId="0" applyAlignment="1" applyBorder="1" applyFont="1" applyNumberFormat="1">
      <alignment vertical="center"/>
    </xf>
    <xf borderId="4" fillId="4" fontId="20" numFmtId="174" xfId="0" applyAlignment="1" applyBorder="1" applyFont="1" applyNumberFormat="1">
      <alignment vertical="center"/>
    </xf>
    <xf borderId="2" fillId="2" fontId="38" numFmtId="0" xfId="0" applyAlignment="1" applyBorder="1" applyFont="1">
      <alignment horizontal="center" vertical="center"/>
    </xf>
    <xf borderId="0" fillId="0" fontId="41" numFmtId="0" xfId="0" applyAlignment="1" applyFont="1">
      <alignment vertical="center"/>
    </xf>
    <xf borderId="4" fillId="6" fontId="20" numFmtId="0" xfId="0" applyAlignment="1" applyBorder="1" applyFont="1">
      <alignment vertical="center"/>
    </xf>
    <xf borderId="4" fillId="6" fontId="3" numFmtId="0" xfId="0" applyAlignment="1" applyBorder="1" applyFont="1">
      <alignment vertical="center"/>
    </xf>
    <xf borderId="4" fillId="6" fontId="20" numFmtId="174" xfId="0" applyAlignment="1" applyBorder="1" applyFont="1" applyNumberFormat="1">
      <alignment vertical="center"/>
    </xf>
    <xf borderId="0" fillId="0" fontId="20" numFmtId="167" xfId="0" applyAlignment="1" applyFont="1" applyNumberFormat="1">
      <alignment vertical="center"/>
    </xf>
    <xf borderId="6" fillId="0" fontId="3" numFmtId="10" xfId="0" applyAlignment="1" applyBorder="1" applyFont="1" applyNumberFormat="1">
      <alignment vertical="center"/>
    </xf>
    <xf borderId="7" fillId="0" fontId="3" numFmtId="10" xfId="0" applyAlignment="1" applyBorder="1" applyFont="1" applyNumberFormat="1">
      <alignment vertical="center"/>
    </xf>
    <xf borderId="4" fillId="6" fontId="20" numFmtId="172" xfId="0" applyAlignment="1" applyBorder="1" applyFont="1" applyNumberFormat="1">
      <alignment vertical="center"/>
    </xf>
    <xf borderId="1" fillId="0" fontId="20" numFmtId="0" xfId="0" applyAlignment="1" applyBorder="1" applyFont="1">
      <alignment vertical="center"/>
    </xf>
    <xf borderId="1" fillId="0" fontId="20" numFmtId="167" xfId="0" applyAlignment="1" applyBorder="1" applyFont="1" applyNumberFormat="1">
      <alignment vertical="center"/>
    </xf>
    <xf borderId="2" fillId="4" fontId="3" numFmtId="0" xfId="0" applyAlignment="1" applyBorder="1" applyFont="1">
      <alignment vertical="center"/>
    </xf>
    <xf borderId="2" fillId="4" fontId="20" numFmtId="174" xfId="0" applyAlignment="1" applyBorder="1" applyFont="1" applyNumberFormat="1">
      <alignment vertical="center"/>
    </xf>
    <xf borderId="2" fillId="4" fontId="20" numFmtId="10" xfId="0" applyAlignment="1" applyBorder="1" applyFont="1" applyNumberFormat="1">
      <alignment vertical="center"/>
    </xf>
    <xf borderId="2" fillId="2" fontId="42" numFmtId="0" xfId="0" applyAlignment="1" applyBorder="1" applyFont="1">
      <alignment horizontal="center" vertical="center"/>
    </xf>
    <xf borderId="4" fillId="4" fontId="7" numFmtId="0" xfId="0" applyAlignment="1" applyBorder="1" applyFont="1">
      <alignment vertical="center"/>
    </xf>
    <xf borderId="4" fillId="4" fontId="7" numFmtId="175" xfId="0" applyAlignment="1" applyBorder="1" applyFont="1" applyNumberFormat="1">
      <alignment vertical="center"/>
    </xf>
    <xf borderId="2" fillId="4" fontId="7" numFmtId="0" xfId="0" applyAlignment="1" applyBorder="1" applyFont="1">
      <alignment vertical="center"/>
    </xf>
    <xf borderId="2" fillId="4" fontId="7" numFmtId="174" xfId="0" applyAlignment="1" applyBorder="1" applyFont="1" applyNumberFormat="1">
      <alignment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3DDEE"/>
          <bgColor rgb="FFD3DDEE"/>
        </patternFill>
      </fill>
      <border/>
    </dxf>
    <dxf>
      <font>
        <color rgb="FFFF0000"/>
      </font>
      <fill>
        <patternFill patternType="none"/>
      </fill>
      <border/>
    </dxf>
  </dxfs>
  <tableStyles count="1">
    <tableStyle count="3" pivot="0" name="Highlights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chemeClr val="accent1"/>
                </a:solidFill>
                <a:latin typeface="Arial"/>
              </a:defRPr>
            </a:pPr>
            <a:r>
              <a:rPr b="0" i="0" sz="1600">
                <a:solidFill>
                  <a:schemeClr val="accent1"/>
                </a:solidFill>
                <a:latin typeface="Arial"/>
              </a:rPr>
              <a:t>Highlights</a:t>
            </a:r>
          </a:p>
        </c:rich>
      </c:tx>
      <c:layout>
        <c:manualLayout>
          <c:xMode val="edge"/>
          <c:yMode val="edge"/>
          <c:x val="0.3832438878950507"/>
          <c:y val="0.010615711252653927"/>
        </c:manualLayout>
      </c:layout>
      <c:overlay val="0"/>
    </c:title>
    <c:plotArea>
      <c:layout>
        <c:manualLayout>
          <c:xMode val="edge"/>
          <c:yMode val="edge"/>
          <c:x val="0.18379112494659097"/>
          <c:y val="0.14079651269705937"/>
          <c:w val="0.7629099582587955"/>
          <c:h val="0.6592820602838658"/>
        </c:manualLayout>
      </c:layout>
      <c:barChart>
        <c:barDir val="col"/>
        <c:ser>
          <c:idx val="0"/>
          <c:order val="0"/>
          <c:tx>
            <c:v>Sales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Highlights!$B$18:$B$20</c:f>
            </c:strRef>
          </c:cat>
          <c:val>
            <c:numRef>
              <c:f>Highlights!$C$18:$C$20</c:f>
              <c:numCache/>
            </c:numRef>
          </c:val>
        </c:ser>
        <c:ser>
          <c:idx val="1"/>
          <c:order val="1"/>
          <c:tx>
            <c:v>Costs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Highlights!$B$18:$B$20</c:f>
            </c:strRef>
          </c:cat>
          <c:val>
            <c:numRef>
              <c:f>Highlights!$D$18:$D$20</c:f>
              <c:numCache/>
            </c:numRef>
          </c:val>
        </c:ser>
        <c:ser>
          <c:idx val="2"/>
          <c:order val="2"/>
          <c:tx>
            <c:v>Net Profit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Highlights!$B$18:$B$20</c:f>
            </c:strRef>
          </c:cat>
          <c:val>
            <c:numRef>
              <c:f>Highlights!$E$18:$E$20</c:f>
              <c:numCache/>
            </c:numRef>
          </c:val>
        </c:ser>
        <c:axId val="1903081582"/>
        <c:axId val="234397922"/>
      </c:barChart>
      <c:catAx>
        <c:axId val="19030815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34397922"/>
      </c:catAx>
      <c:valAx>
        <c:axId val="234397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03081582"/>
      </c:valAx>
    </c:plotArea>
    <c:legend>
      <c:legendPos val="b"/>
      <c:layout>
        <c:manualLayout>
          <c:xMode val="edge"/>
          <c:yMode val="edge"/>
          <c:x val="0.26015076603796616"/>
          <c:y val="0.9040185064446562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chemeClr val="accent1"/>
                </a:solidFill>
                <a:latin typeface="+mn-lt"/>
              </a:defRPr>
            </a:pPr>
            <a:r>
              <a:rPr b="0" i="0" sz="1400">
                <a:solidFill>
                  <a:schemeClr val="accent1"/>
                </a:solidFill>
                <a:latin typeface="+mn-lt"/>
              </a:rPr>
              <a:t>Market Analysis</a:t>
            </a:r>
          </a:p>
        </c:rich>
      </c:tx>
      <c:layout>
        <c:manualLayout>
          <c:xMode val="edge"/>
          <c:yMode val="edge"/>
          <c:x val="0.37370822397200354"/>
          <c:y val="0.0"/>
        </c:manualLayout>
      </c:layout>
      <c:overlay val="0"/>
    </c:title>
    <c:plotArea>
      <c:layout>
        <c:manualLayout>
          <c:xMode val="edge"/>
          <c:yMode val="edge"/>
          <c:x val="0.12116907261592301"/>
          <c:y val="0.14862277631962673"/>
          <c:w val="0.6179840332458443"/>
          <c:h val="0.7353973461650627"/>
        </c:manualLayout>
      </c:layout>
      <c:barChart>
        <c:barDir val="col"/>
        <c:ser>
          <c:idx val="0"/>
          <c:order val="0"/>
          <c:tx>
            <c:v>Cặp đôi trẻ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'Nghiên cứu thị trường'!$D$4:$H$4</c:f>
            </c:strRef>
          </c:cat>
          <c:val>
            <c:numRef>
              <c:f>'Nghiên cứu thị trường'!$D$5:$H$5</c:f>
              <c:numCache/>
            </c:numRef>
          </c:val>
        </c:ser>
        <c:ser>
          <c:idx val="1"/>
          <c:order val="1"/>
          <c:tx>
            <c:v>Cặp đôi già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'Nghiên cứu thị trường'!$D$4:$H$4</c:f>
            </c:strRef>
          </c:cat>
          <c:val>
            <c:numRef>
              <c:f>'Nghiên cứu thị trường'!$D$6:$H$6</c:f>
              <c:numCache/>
            </c:numRef>
          </c:val>
        </c:ser>
        <c:ser>
          <c:idx val="2"/>
          <c:order val="2"/>
          <c:tx>
            <c:v>Gia đình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'Nghiên cứu thị trường'!$D$4:$H$4</c:f>
            </c:strRef>
          </c:cat>
          <c:val>
            <c:numRef>
              <c:f>'Nghiên cứu thị trường'!$D$7:$H$7</c:f>
              <c:numCache/>
            </c:numRef>
          </c:val>
        </c:ser>
        <c:axId val="543138783"/>
        <c:axId val="1607101386"/>
      </c:barChart>
      <c:catAx>
        <c:axId val="54313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07101386"/>
      </c:catAx>
      <c:valAx>
        <c:axId val="16071013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4313878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v>Start Date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Milestones!$B$20:$B$25</c:f>
            </c:strRef>
          </c:cat>
          <c:val>
            <c:numRef>
              <c:f>Milestones!$C$20:$C$25</c:f>
              <c:numCache/>
            </c:numRef>
          </c:val>
        </c:ser>
        <c:ser>
          <c:idx val="1"/>
          <c:order val="1"/>
          <c:tx>
            <c:v>Duration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Milestones!$B$20:$B$25</c:f>
            </c:strRef>
          </c:cat>
          <c:val>
            <c:numRef>
              <c:f>Milestones!$D$20:$D$25</c:f>
              <c:numCache/>
            </c:numRef>
          </c:val>
        </c:ser>
        <c:overlap val="100"/>
        <c:axId val="1626125992"/>
        <c:axId val="390474051"/>
      </c:barChart>
      <c:catAx>
        <c:axId val="16261259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90474051"/>
      </c:catAx>
      <c:valAx>
        <c:axId val="39047405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m/d/yy;@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26125992"/>
        <c:crosses val="max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12-Month Sales Forecast</a:t>
            </a:r>
          </a:p>
        </c:rich>
      </c:tx>
      <c:layout>
        <c:manualLayout>
          <c:xMode val="edge"/>
          <c:yMode val="edge"/>
          <c:x val="0.3318308318028611"/>
          <c:y val="0.004803073967339097"/>
        </c:manualLayout>
      </c:layout>
      <c:overlay val="0"/>
    </c:title>
    <c:plotArea>
      <c:layout>
        <c:manualLayout>
          <c:xMode val="edge"/>
          <c:yMode val="edge"/>
          <c:x val="0.09745501818975041"/>
          <c:y val="0.133581807317313"/>
          <c:w val="0.7066561468690409"/>
          <c:h val="0.6077401347886269"/>
        </c:manualLayout>
      </c:layout>
      <c:barChart>
        <c:barDir val="col"/>
        <c:grouping val="stacked"/>
        <c:ser>
          <c:idx val="0"/>
          <c:order val="0"/>
          <c:tx>
            <c:v>Product 1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'Dự báo bán hàng 12 tháng'!$C$3:$N$3</c:f>
            </c:strRef>
          </c:cat>
          <c:val>
            <c:numRef>
              <c:f>'Dự báo bán hàng 12 tháng'!$C$4:$N$4</c:f>
              <c:numCache/>
            </c:numRef>
          </c:val>
        </c:ser>
        <c:ser>
          <c:idx val="1"/>
          <c:order val="1"/>
          <c:tx>
            <c:v>Product 2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'Dự báo bán hàng 12 tháng'!$C$3:$N$3</c:f>
            </c:strRef>
          </c:cat>
          <c:val>
            <c:numRef>
              <c:f>'Dự báo bán hàng 12 tháng'!$C$5:$N$5</c:f>
              <c:numCache/>
            </c:numRef>
          </c:val>
        </c:ser>
        <c:ser>
          <c:idx val="2"/>
          <c:order val="2"/>
          <c:tx>
            <c:v>Product 3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'Dự báo bán hàng 12 tháng'!$C$3:$N$3</c:f>
            </c:strRef>
          </c:cat>
          <c:val>
            <c:numRef>
              <c:f>'Dự báo bán hàng 12 tháng'!$C$6:$N$6</c:f>
              <c:numCache/>
            </c:numRef>
          </c:val>
        </c:ser>
        <c:ser>
          <c:idx val="3"/>
          <c:order val="3"/>
          <c:tx>
            <c:v>Product 4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'Dự báo bán hàng 12 tháng'!$C$3:$N$3</c:f>
            </c:strRef>
          </c:cat>
          <c:val>
            <c:numRef>
              <c:f>'Dự báo bán hàng 12 tháng'!$C$7:$N$7</c:f>
              <c:numCache/>
            </c:numRef>
          </c:val>
        </c:ser>
        <c:overlap val="100"/>
        <c:axId val="882462414"/>
        <c:axId val="20730402"/>
      </c:barChart>
      <c:catAx>
        <c:axId val="882462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730402"/>
      </c:catAx>
      <c:valAx>
        <c:axId val="207304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8246241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Dự báo bán hàng 3 năm</a:t>
            </a:r>
          </a:p>
        </c:rich>
      </c:tx>
      <c:layout>
        <c:manualLayout>
          <c:xMode val="edge"/>
          <c:yMode val="edge"/>
          <c:x val="0.32913188976377955"/>
          <c:y val="0.0"/>
        </c:manualLayout>
      </c:layout>
      <c:overlay val="0"/>
    </c:title>
    <c:plotArea>
      <c:layout>
        <c:manualLayout>
          <c:xMode val="edge"/>
          <c:yMode val="edge"/>
          <c:x val="0.14933573928258967"/>
          <c:y val="0.13936351706036745"/>
          <c:w val="0.610748687664042"/>
          <c:h val="0.724736225700871"/>
        </c:manualLayout>
      </c:layout>
      <c:barChart>
        <c:barDir val="col"/>
        <c:grouping val="stacked"/>
        <c:ser>
          <c:idx val="0"/>
          <c:order val="0"/>
          <c:tx>
            <c:v>Sản phẩm 1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'Dự báo bán hàng 3 năm'!$C$36:$E$36</c:f>
            </c:strRef>
          </c:cat>
          <c:val>
            <c:numRef>
              <c:f>'Dự báo bán hàng 3 năm'!$C$37:$E$37</c:f>
              <c:numCache/>
            </c:numRef>
          </c:val>
        </c:ser>
        <c:ser>
          <c:idx val="1"/>
          <c:order val="1"/>
          <c:tx>
            <c:v>Sản phẩm 2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'Dự báo bán hàng 3 năm'!$C$36:$E$36</c:f>
            </c:strRef>
          </c:cat>
          <c:val>
            <c:numRef>
              <c:f>'Dự báo bán hàng 3 năm'!$C$38:$E$38</c:f>
              <c:numCache/>
            </c:numRef>
          </c:val>
        </c:ser>
        <c:ser>
          <c:idx val="2"/>
          <c:order val="2"/>
          <c:tx>
            <c:v>Sản phẩm 3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'Dự báo bán hàng 3 năm'!$C$36:$E$36</c:f>
            </c:strRef>
          </c:cat>
          <c:val>
            <c:numRef>
              <c:f>'Dự báo bán hàng 3 năm'!$C$39:$E$39</c:f>
              <c:numCache/>
            </c:numRef>
          </c:val>
        </c:ser>
        <c:ser>
          <c:idx val="3"/>
          <c:order val="3"/>
          <c:tx>
            <c:v>Sản phẩm 4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'Dự báo bán hàng 3 năm'!$C$36:$E$36</c:f>
            </c:strRef>
          </c:cat>
          <c:val>
            <c:numRef>
              <c:f>'Dự báo bán hàng 3 năm'!$C$40:$E$40</c:f>
              <c:numCache/>
            </c:numRef>
          </c:val>
        </c:ser>
        <c:overlap val="100"/>
        <c:axId val="1185280970"/>
        <c:axId val="22387652"/>
      </c:barChart>
      <c:catAx>
        <c:axId val="11852809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2387652"/>
      </c:catAx>
      <c:valAx>
        <c:axId val="223876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8528097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2</xdr:row>
      <xdr:rowOff>9525</xdr:rowOff>
    </xdr:from>
    <xdr:ext cx="4114800" cy="2609850"/>
    <xdr:graphicFrame>
      <xdr:nvGraphicFramePr>
        <xdr:cNvPr id="560880165" name="Chart 1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9</xdr:row>
      <xdr:rowOff>76200</xdr:rowOff>
    </xdr:from>
    <xdr:ext cx="4343400" cy="2371725"/>
    <xdr:graphicFrame>
      <xdr:nvGraphicFramePr>
        <xdr:cNvPr id="1222274610" name="Chart 2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704850</xdr:colOff>
      <xdr:row>2</xdr:row>
      <xdr:rowOff>28575</xdr:rowOff>
    </xdr:from>
    <xdr:ext cx="4819650" cy="3000375"/>
    <xdr:graphicFrame>
      <xdr:nvGraphicFramePr>
        <xdr:cNvPr id="199595393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9</xdr:row>
      <xdr:rowOff>28575</xdr:rowOff>
    </xdr:from>
    <xdr:ext cx="5191125" cy="2876550"/>
    <xdr:graphicFrame>
      <xdr:nvGraphicFramePr>
        <xdr:cNvPr id="183129024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19050</xdr:rowOff>
    </xdr:from>
    <xdr:ext cx="4419600" cy="2076450"/>
    <xdr:graphicFrame>
      <xdr:nvGraphicFramePr>
        <xdr:cNvPr id="12073604" name="Chart 5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7:E20" displayName="Table_1" name="Table_1" id="1">
  <tableColumns count="4">
    <tableColumn name="X-Axis Label" id="1"/>
    <tableColumn name="Sales" id="2"/>
    <tableColumn name="Costs" id="3"/>
    <tableColumn name="Net Profit" id="4"/>
  </tableColumns>
  <tableStyleInfo name="Highlight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13.29"/>
    <col customWidth="1" min="3" max="5" width="12.29"/>
    <col customWidth="1" min="6" max="6" width="8.71"/>
    <col customWidth="1" min="7" max="7" width="6.57"/>
    <col customWidth="1" min="8" max="26" width="8.71"/>
  </cols>
  <sheetData>
    <row r="1" ht="22.5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5" t="s">
        <v>1</v>
      </c>
      <c r="C17" s="6" t="s">
        <v>2</v>
      </c>
      <c r="D17" s="6" t="s">
        <v>3</v>
      </c>
      <c r="E17" s="6" t="s">
        <v>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7" t="s">
        <v>5</v>
      </c>
      <c r="C18" s="8">
        <v>100000.0</v>
      </c>
      <c r="D18" s="8">
        <v>75000.0</v>
      </c>
      <c r="E18" s="9">
        <f t="shared" ref="E18:E20" si="1">C18-D18</f>
        <v>25000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7" t="s">
        <v>6</v>
      </c>
      <c r="C19" s="8">
        <v>200000.0</v>
      </c>
      <c r="D19" s="8">
        <v>145000.0</v>
      </c>
      <c r="E19" s="9">
        <f t="shared" si="1"/>
        <v>55000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7" t="s">
        <v>7</v>
      </c>
      <c r="C20" s="8">
        <v>300000.0</v>
      </c>
      <c r="D20" s="8">
        <v>175000.0</v>
      </c>
      <c r="E20" s="9">
        <f t="shared" si="1"/>
        <v>125000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10" t="s">
        <v>8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 t="s">
        <v>9</v>
      </c>
      <c r="C25" s="12">
        <f>'Start-up'!D21</f>
        <v>117000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 t="s">
        <v>10</v>
      </c>
      <c r="C26" s="12">
        <f>'Start-up'!D39</f>
        <v>100000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13" t="s">
        <v>11</v>
      </c>
      <c r="C27" s="13">
        <f>C26-C25</f>
        <v>-17000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I2:N6"/>
    <mergeCell ref="I8:J8"/>
  </mergeCells>
  <printOptions horizontalCentered="1"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17.86"/>
    <col customWidth="1" min="3" max="3" width="11.86"/>
    <col customWidth="1" min="4" max="9" width="8.57"/>
    <col customWidth="1" min="10" max="10" width="2.86"/>
    <col customWidth="1" min="11" max="26" width="8.71"/>
  </cols>
  <sheetData>
    <row r="1" ht="22.5" customHeight="1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6"/>
      <c r="B3" s="17" t="s">
        <v>13</v>
      </c>
      <c r="C3" s="16"/>
      <c r="D3" s="16"/>
      <c r="E3" s="16"/>
      <c r="F3" s="16"/>
      <c r="G3" s="16"/>
      <c r="H3" s="16"/>
      <c r="I3" s="16"/>
      <c r="J3" s="16"/>
      <c r="K3" s="16"/>
      <c r="L3" s="18"/>
      <c r="R3" s="16"/>
      <c r="S3" s="16"/>
      <c r="T3" s="16"/>
      <c r="U3" s="16"/>
      <c r="V3" s="16"/>
      <c r="W3" s="16"/>
      <c r="X3" s="16"/>
      <c r="Y3" s="16"/>
      <c r="Z3" s="16"/>
    </row>
    <row r="4" ht="21.75" customHeight="1">
      <c r="A4" s="16"/>
      <c r="B4" s="19" t="s">
        <v>14</v>
      </c>
      <c r="C4" s="20" t="s">
        <v>15</v>
      </c>
      <c r="D4" s="21" t="s">
        <v>5</v>
      </c>
      <c r="E4" s="21" t="s">
        <v>6</v>
      </c>
      <c r="F4" s="21" t="s">
        <v>7</v>
      </c>
      <c r="G4" s="21" t="s">
        <v>16</v>
      </c>
      <c r="H4" s="21" t="s">
        <v>17</v>
      </c>
      <c r="I4" s="22" t="s">
        <v>18</v>
      </c>
      <c r="J4" s="16"/>
      <c r="K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/>
      <c r="B5" s="16" t="s">
        <v>19</v>
      </c>
      <c r="C5" s="23">
        <v>0.05</v>
      </c>
      <c r="D5" s="24">
        <v>25000.0</v>
      </c>
      <c r="E5" s="24">
        <v>26250.0</v>
      </c>
      <c r="F5" s="24">
        <v>27563.0</v>
      </c>
      <c r="G5" s="24">
        <v>28941.0</v>
      </c>
      <c r="H5" s="24">
        <v>30388.0</v>
      </c>
      <c r="I5" s="25">
        <v>0.05</v>
      </c>
      <c r="J5" s="16"/>
      <c r="K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/>
      <c r="B6" s="16" t="s">
        <v>20</v>
      </c>
      <c r="C6" s="23">
        <v>0.07</v>
      </c>
      <c r="D6" s="24">
        <v>30000.0</v>
      </c>
      <c r="E6" s="24">
        <v>32100.0</v>
      </c>
      <c r="F6" s="24">
        <v>34347.0</v>
      </c>
      <c r="G6" s="24">
        <v>36751.0</v>
      </c>
      <c r="H6" s="24">
        <v>39324.0</v>
      </c>
      <c r="I6" s="25">
        <v>0.07</v>
      </c>
      <c r="J6" s="16"/>
      <c r="K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/>
      <c r="B7" s="16" t="s">
        <v>21</v>
      </c>
      <c r="C7" s="23">
        <v>0.05</v>
      </c>
      <c r="D7" s="24">
        <v>45000.0</v>
      </c>
      <c r="E7" s="24">
        <v>47250.0</v>
      </c>
      <c r="F7" s="24">
        <v>49613.0</v>
      </c>
      <c r="G7" s="24">
        <v>52094.0</v>
      </c>
      <c r="H7" s="24">
        <v>54699.0</v>
      </c>
      <c r="I7" s="25">
        <v>0.05</v>
      </c>
      <c r="J7" s="16"/>
      <c r="K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/>
      <c r="B8" s="26" t="s">
        <v>22</v>
      </c>
      <c r="C8" s="27">
        <f>AVERAGE(C5:C7)</f>
        <v>0.05666666667</v>
      </c>
      <c r="D8" s="28">
        <f t="shared" ref="D8:H8" si="1">SUM(D5:D7)</f>
        <v>100000</v>
      </c>
      <c r="E8" s="28">
        <f t="shared" si="1"/>
        <v>105600</v>
      </c>
      <c r="F8" s="28">
        <f t="shared" si="1"/>
        <v>111523</v>
      </c>
      <c r="G8" s="28">
        <f t="shared" si="1"/>
        <v>117786</v>
      </c>
      <c r="H8" s="28">
        <f t="shared" si="1"/>
        <v>124411</v>
      </c>
      <c r="I8" s="27">
        <f>AVERAGE(I5:I7)</f>
        <v>0.05666666667</v>
      </c>
      <c r="J8" s="16"/>
      <c r="K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L3:Q8"/>
  </mergeCells>
  <printOptions horizontalCentered="1"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16.14"/>
    <col customWidth="1" min="3" max="3" width="16.43"/>
    <col customWidth="1" min="4" max="7" width="11.86"/>
    <col customWidth="1" min="8" max="8" width="2.86"/>
    <col customWidth="1" min="9" max="26" width="8.71"/>
  </cols>
  <sheetData>
    <row r="1" ht="22.5" customHeight="1">
      <c r="A1" s="14" t="s">
        <v>23</v>
      </c>
      <c r="B1" s="14"/>
      <c r="C1" s="14"/>
      <c r="D1" s="14"/>
      <c r="E1" s="14"/>
      <c r="F1" s="29"/>
      <c r="G1" s="14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5"/>
      <c r="B2" s="15"/>
      <c r="C2" s="15"/>
      <c r="D2" s="15"/>
      <c r="E2" s="15"/>
      <c r="F2" s="30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5"/>
      <c r="B3" s="15"/>
      <c r="C3" s="15"/>
      <c r="D3" s="15"/>
      <c r="E3" s="15"/>
      <c r="F3" s="30"/>
      <c r="G3" s="15"/>
      <c r="H3" s="15"/>
      <c r="I3" s="15"/>
      <c r="J3" s="1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5"/>
      <c r="B4" s="15"/>
      <c r="C4" s="15"/>
      <c r="D4" s="15"/>
      <c r="E4" s="15"/>
      <c r="F4" s="30"/>
      <c r="G4" s="15"/>
      <c r="H4" s="15"/>
      <c r="I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5"/>
      <c r="B5" s="15"/>
      <c r="C5" s="15"/>
      <c r="D5" s="15"/>
      <c r="E5" s="15"/>
      <c r="F5" s="30"/>
      <c r="G5" s="15"/>
      <c r="H5" s="15"/>
      <c r="I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5"/>
      <c r="B6" s="15"/>
      <c r="C6" s="15"/>
      <c r="D6" s="15"/>
      <c r="E6" s="15"/>
      <c r="F6" s="30"/>
      <c r="G6" s="15"/>
      <c r="H6" s="15"/>
      <c r="I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5"/>
      <c r="B7" s="15"/>
      <c r="C7" s="15"/>
      <c r="D7" s="15"/>
      <c r="E7" s="15"/>
      <c r="F7" s="30"/>
      <c r="G7" s="15"/>
      <c r="H7" s="15"/>
      <c r="I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5"/>
      <c r="B8" s="15"/>
      <c r="C8" s="15"/>
      <c r="D8" s="15"/>
      <c r="E8" s="15"/>
      <c r="F8" s="30"/>
      <c r="G8" s="15"/>
      <c r="H8" s="15"/>
      <c r="I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5"/>
      <c r="B9" s="15"/>
      <c r="C9" s="15"/>
      <c r="D9" s="15"/>
      <c r="E9" s="15"/>
      <c r="F9" s="30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15"/>
      <c r="C10" s="15"/>
      <c r="D10" s="15"/>
      <c r="E10" s="15"/>
      <c r="F10" s="30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5"/>
      <c r="B11" s="15"/>
      <c r="C11" s="15"/>
      <c r="D11" s="15"/>
      <c r="E11" s="15"/>
      <c r="F11" s="30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5"/>
      <c r="C12" s="15"/>
      <c r="D12" s="15"/>
      <c r="E12" s="15"/>
      <c r="F12" s="30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5"/>
      <c r="C13" s="15"/>
      <c r="D13" s="15"/>
      <c r="E13" s="15"/>
      <c r="F13" s="30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5"/>
      <c r="C14" s="15"/>
      <c r="D14" s="15"/>
      <c r="E14" s="15"/>
      <c r="F14" s="3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15"/>
      <c r="C15" s="15"/>
      <c r="D15" s="15"/>
      <c r="E15" s="15"/>
      <c r="F15" s="3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15"/>
      <c r="C16" s="15"/>
      <c r="D16" s="15"/>
      <c r="E16" s="15"/>
      <c r="F16" s="3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5"/>
      <c r="C17" s="15"/>
      <c r="D17" s="15"/>
      <c r="E17" s="15"/>
      <c r="F17" s="30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5"/>
      <c r="C18" s="15"/>
      <c r="D18" s="15"/>
      <c r="E18" s="15"/>
      <c r="F18" s="30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31" t="s">
        <v>24</v>
      </c>
      <c r="C19" s="32" t="s">
        <v>25</v>
      </c>
      <c r="D19" s="32" t="s">
        <v>26</v>
      </c>
      <c r="E19" s="32" t="s">
        <v>27</v>
      </c>
      <c r="F19" s="33" t="s">
        <v>28</v>
      </c>
      <c r="G19" s="3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35" t="s">
        <v>29</v>
      </c>
      <c r="C20" s="36">
        <v>45184.0</v>
      </c>
      <c r="D20" s="37">
        <f t="shared" ref="D20:D25" si="1">E20-C20</f>
        <v>60</v>
      </c>
      <c r="E20" s="36">
        <f t="shared" ref="E20:E22" si="2">C20+60</f>
        <v>45244</v>
      </c>
      <c r="F20" s="38">
        <v>10000.0</v>
      </c>
      <c r="G20" s="39">
        <f>C20-MIN(C19:C26)</f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35" t="s">
        <v>30</v>
      </c>
      <c r="C21" s="36">
        <f t="shared" ref="C21:C25" si="3">C20+30</f>
        <v>45214</v>
      </c>
      <c r="D21" s="37">
        <f t="shared" si="1"/>
        <v>60</v>
      </c>
      <c r="E21" s="36">
        <f t="shared" si="2"/>
        <v>45274</v>
      </c>
      <c r="F21" s="38">
        <v>20000.0</v>
      </c>
      <c r="G21" s="39">
        <f t="shared" ref="G21:G25" si="4">C21-MIN(C4:C11)</f>
        <v>45214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35" t="s">
        <v>31</v>
      </c>
      <c r="C22" s="36">
        <f t="shared" si="3"/>
        <v>45244</v>
      </c>
      <c r="D22" s="37">
        <f t="shared" si="1"/>
        <v>60</v>
      </c>
      <c r="E22" s="36">
        <f t="shared" si="2"/>
        <v>45304</v>
      </c>
      <c r="F22" s="38">
        <v>30000.0</v>
      </c>
      <c r="G22" s="39">
        <f t="shared" si="4"/>
        <v>45244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35" t="s">
        <v>32</v>
      </c>
      <c r="C23" s="36">
        <f t="shared" si="3"/>
        <v>45274</v>
      </c>
      <c r="D23" s="37">
        <f t="shared" si="1"/>
        <v>120</v>
      </c>
      <c r="E23" s="36">
        <f t="shared" ref="E23:E24" si="5">C23+120</f>
        <v>45394</v>
      </c>
      <c r="F23" s="38">
        <v>20000.0</v>
      </c>
      <c r="G23" s="39">
        <f t="shared" si="4"/>
        <v>45274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35" t="s">
        <v>33</v>
      </c>
      <c r="C24" s="36">
        <f t="shared" si="3"/>
        <v>45304</v>
      </c>
      <c r="D24" s="37">
        <f t="shared" si="1"/>
        <v>120</v>
      </c>
      <c r="E24" s="36">
        <f t="shared" si="5"/>
        <v>45424</v>
      </c>
      <c r="F24" s="38">
        <v>10000.0</v>
      </c>
      <c r="G24" s="39">
        <f t="shared" si="4"/>
        <v>45304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35" t="s">
        <v>34</v>
      </c>
      <c r="C25" s="36">
        <f t="shared" si="3"/>
        <v>45334</v>
      </c>
      <c r="D25" s="37">
        <f t="shared" si="1"/>
        <v>30</v>
      </c>
      <c r="E25" s="36">
        <f>C25+30</f>
        <v>45364</v>
      </c>
      <c r="F25" s="38">
        <v>20000.0</v>
      </c>
      <c r="G25" s="39">
        <f t="shared" si="4"/>
        <v>45334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40" t="s">
        <v>35</v>
      </c>
      <c r="C26" s="41"/>
      <c r="D26" s="42"/>
      <c r="E26" s="42"/>
      <c r="F26" s="43">
        <f>SUM(F20:F25)</f>
        <v>110000</v>
      </c>
      <c r="G26" s="4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15"/>
      <c r="C27" s="15"/>
      <c r="D27" s="15"/>
      <c r="E27" s="15"/>
      <c r="F27" s="3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3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30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30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30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3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30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30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30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30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30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30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30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30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30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30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30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30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3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3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30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30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30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30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30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3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30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3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3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30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3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30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30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30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3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30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3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30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30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30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30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30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30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30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30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30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30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30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3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30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30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30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30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3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30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30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3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3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30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3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30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30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30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30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30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30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30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30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30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30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30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30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30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30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30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30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30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30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3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30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30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30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30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30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30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30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30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30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30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30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3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30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3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30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3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3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3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30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30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30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3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30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3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30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3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30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30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3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3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3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30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30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30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30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30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3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30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30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30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30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30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30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30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30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30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30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30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30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30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30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30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30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30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30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30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30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30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30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30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30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30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30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30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30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30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30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30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30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3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30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30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30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30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30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30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30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30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30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30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30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30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30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30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30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30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30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30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30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30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30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30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30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30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30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30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30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30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30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30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30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30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30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30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30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30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30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30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30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30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30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30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30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30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30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30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30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30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30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30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30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30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30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30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30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30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30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30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30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30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30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30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30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30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30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30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30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30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30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30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30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30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30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30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30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30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30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30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30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30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30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30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30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30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30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30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30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30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30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30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30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30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30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30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30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30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30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30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30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30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30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30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30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30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30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30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30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30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30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30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30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30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30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30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30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30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30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30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30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30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30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30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30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30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30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30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30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30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30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30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30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30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30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30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30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30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30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30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30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30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30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30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30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30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30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30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30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30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30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30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30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30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30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30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30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30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30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30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30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30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30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30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30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30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30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30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30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30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30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30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30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30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30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30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30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30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30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30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30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30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30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30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30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30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30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30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30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30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30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30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30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30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30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30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30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30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30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30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30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30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30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30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30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30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30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30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30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30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30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30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30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3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3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30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30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30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30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30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30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30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30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30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30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30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30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30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30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30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30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3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3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30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30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30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3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30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30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30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30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3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30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30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30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30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30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30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30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30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30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30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30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30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30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30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30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30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30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3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3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30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30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30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30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30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30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30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30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30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30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30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30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3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30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30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30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30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30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30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30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30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30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30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30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30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30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30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30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30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30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30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30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30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30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30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30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30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30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30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30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30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30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30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30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30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30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30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30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30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30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30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30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30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30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30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30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30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30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30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30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30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30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30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30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30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30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30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30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30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30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30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30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30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30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30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30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30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30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30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30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30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30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30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30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30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30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30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30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30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30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30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30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30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30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30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30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30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30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30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30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30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30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30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30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30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30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30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30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30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30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30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30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30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30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30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30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30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30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30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30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30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30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30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30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30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30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30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30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30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30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30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30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30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30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30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30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30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30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30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30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30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30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30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30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30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30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30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30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30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30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30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30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30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30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30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30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30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30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30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30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30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30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30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30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30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30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30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30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30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30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30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30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30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30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30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30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30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30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30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30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30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30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30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30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30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30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30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30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30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30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30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30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30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30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30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30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30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30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30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30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30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30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30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30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30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30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30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30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30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30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30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30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30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30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30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30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30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30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30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30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30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30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30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30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30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30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30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30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30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30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30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30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30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30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30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30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30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30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30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30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30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30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30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30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30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30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30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30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30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30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30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30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30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30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30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30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30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30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30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30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30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30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30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30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30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30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30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30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30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30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30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30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30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30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30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30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30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30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30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30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30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30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30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30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30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30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30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30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30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30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30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30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30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30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30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30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30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30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30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30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30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30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30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30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30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30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30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30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30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30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30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30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30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30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30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30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30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30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30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30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30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30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30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30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30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30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30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30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30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30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30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30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30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30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30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30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30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30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30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30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30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30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30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30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30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30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30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30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30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30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30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30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30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30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30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30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30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30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30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30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30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30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30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30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30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30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30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30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30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30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30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30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30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30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30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30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30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30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30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30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30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30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30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30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30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30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30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30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30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30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30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30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30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30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30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30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30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30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30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30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30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30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30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30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30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30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30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30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30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30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30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30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30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30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30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30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30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30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30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30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30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30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30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30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30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30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30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30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30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30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30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30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30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30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30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30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30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30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30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30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30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30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30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30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30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30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30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30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30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30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30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30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30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30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30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30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30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30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30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30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30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30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30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30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30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30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30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30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30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30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30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30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30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30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30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30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30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30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30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30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30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30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30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30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30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30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30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30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30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30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30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30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30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30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30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30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30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30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30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30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30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30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30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30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30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30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30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30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30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30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30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30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30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30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30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30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30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30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30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30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30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30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30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30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30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30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30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30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30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30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30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30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30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30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30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30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30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30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30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30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30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30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30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30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30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30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30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30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30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30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30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30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30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30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30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30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30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30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30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30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30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</sheetData>
  <mergeCells count="1">
    <mergeCell ref="J3:O8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5.14"/>
    <col customWidth="1" min="3" max="3" width="34.71"/>
    <col customWidth="1" min="4" max="4" width="10.29"/>
    <col customWidth="1" min="5" max="5" width="2.86"/>
    <col customWidth="1" min="6" max="26" width="8.71"/>
  </cols>
  <sheetData>
    <row r="1" ht="22.5" customHeight="1">
      <c r="A1" s="14" t="s">
        <v>36</v>
      </c>
      <c r="B1" s="14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15"/>
      <c r="B3" s="45" t="s">
        <v>37</v>
      </c>
      <c r="C3" s="46"/>
      <c r="D3" s="47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15"/>
      <c r="B4" s="48" t="s">
        <v>38</v>
      </c>
      <c r="C4" s="49"/>
      <c r="D4" s="50"/>
      <c r="E4" s="15"/>
      <c r="F4" s="15"/>
      <c r="G4" s="15"/>
      <c r="H4" s="15"/>
      <c r="I4" s="51"/>
      <c r="J4" s="52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0" customHeight="1">
      <c r="A5" s="15"/>
      <c r="B5" s="15"/>
      <c r="C5" s="49" t="s">
        <v>39</v>
      </c>
      <c r="D5" s="53">
        <v>5000.0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0" customHeight="1">
      <c r="A6" s="15"/>
      <c r="B6" s="15"/>
      <c r="C6" s="49" t="s">
        <v>40</v>
      </c>
      <c r="D6" s="53">
        <v>3000.0</v>
      </c>
      <c r="E6" s="15"/>
      <c r="F6" s="15"/>
      <c r="G6" s="15"/>
      <c r="H6" s="15"/>
      <c r="I6" s="18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5"/>
      <c r="B7" s="15"/>
      <c r="C7" s="49" t="s">
        <v>41</v>
      </c>
      <c r="D7" s="53">
        <v>10000.0</v>
      </c>
      <c r="E7" s="15"/>
      <c r="F7" s="15"/>
      <c r="G7" s="15"/>
      <c r="H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15"/>
      <c r="B8" s="15"/>
      <c r="C8" s="49" t="s">
        <v>42</v>
      </c>
      <c r="D8" s="53">
        <v>2000.0</v>
      </c>
      <c r="E8" s="15"/>
      <c r="F8" s="15"/>
      <c r="G8" s="15"/>
      <c r="H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15"/>
      <c r="B9" s="15"/>
      <c r="C9" s="49" t="s">
        <v>43</v>
      </c>
      <c r="D9" s="53">
        <v>5000.0</v>
      </c>
      <c r="E9" s="15"/>
      <c r="F9" s="15"/>
      <c r="G9" s="15"/>
      <c r="H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5"/>
      <c r="B10" s="15"/>
      <c r="C10" s="49" t="s">
        <v>44</v>
      </c>
      <c r="D10" s="53">
        <v>5000.0</v>
      </c>
      <c r="E10" s="15"/>
      <c r="F10" s="15"/>
      <c r="G10" s="15"/>
      <c r="H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15"/>
      <c r="B11" s="15"/>
      <c r="C11" s="49" t="s">
        <v>45</v>
      </c>
      <c r="D11" s="53">
        <v>10000.0</v>
      </c>
      <c r="E11" s="15"/>
      <c r="F11" s="15"/>
      <c r="G11" s="15"/>
      <c r="H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15"/>
      <c r="B12" s="15"/>
      <c r="C12" s="49" t="s">
        <v>46</v>
      </c>
      <c r="D12" s="54">
        <v>5000.0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15"/>
      <c r="B13" s="15"/>
      <c r="C13" s="55" t="s">
        <v>47</v>
      </c>
      <c r="D13" s="56">
        <f>SUM(D4:D12)</f>
        <v>45000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15"/>
      <c r="B14" s="48" t="s">
        <v>48</v>
      </c>
      <c r="C14" s="49"/>
      <c r="D14" s="5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15"/>
      <c r="B15" s="15"/>
      <c r="C15" s="49" t="s">
        <v>49</v>
      </c>
      <c r="D15" s="53">
        <v>2000.0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15"/>
      <c r="B16" s="15"/>
      <c r="C16" s="49" t="s">
        <v>50</v>
      </c>
      <c r="D16" s="53">
        <v>5000.0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15"/>
      <c r="B17" s="15"/>
      <c r="C17" s="49" t="s">
        <v>51</v>
      </c>
      <c r="D17" s="53">
        <v>5000.0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5"/>
      <c r="B18" s="15"/>
      <c r="C18" s="57" t="s">
        <v>52</v>
      </c>
      <c r="D18" s="58">
        <f>SUM(D14:D17)</f>
        <v>12000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15"/>
      <c r="B19" s="15"/>
      <c r="C19" s="59" t="s">
        <v>53</v>
      </c>
      <c r="D19" s="60">
        <v>6.0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15"/>
      <c r="B20" s="15"/>
      <c r="C20" s="55" t="s">
        <v>54</v>
      </c>
      <c r="D20" s="56">
        <f>D18*D19</f>
        <v>72000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15"/>
      <c r="B21" s="61" t="s">
        <v>55</v>
      </c>
      <c r="C21" s="61"/>
      <c r="D21" s="62">
        <f>D20+D13</f>
        <v>117000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15"/>
      <c r="B23" s="45" t="s">
        <v>56</v>
      </c>
      <c r="C23" s="46"/>
      <c r="D23" s="47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15"/>
      <c r="B24" s="48" t="s">
        <v>57</v>
      </c>
      <c r="C24" s="49"/>
      <c r="D24" s="50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15"/>
      <c r="B25" s="15"/>
      <c r="C25" s="49" t="s">
        <v>58</v>
      </c>
      <c r="D25" s="53">
        <v>50000.0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15"/>
      <c r="B26" s="15"/>
      <c r="C26" s="49" t="s">
        <v>59</v>
      </c>
      <c r="D26" s="53">
        <v>50000.0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15"/>
      <c r="B27" s="15"/>
      <c r="C27" s="49" t="s">
        <v>60</v>
      </c>
      <c r="D27" s="5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15"/>
      <c r="B28" s="15"/>
      <c r="C28" s="55" t="s">
        <v>61</v>
      </c>
      <c r="D28" s="56">
        <f>SUM(D24:D27)</f>
        <v>100000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15"/>
      <c r="B29" s="48" t="s">
        <v>62</v>
      </c>
      <c r="C29" s="49"/>
      <c r="D29" s="5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0" customHeight="1">
      <c r="A30" s="15"/>
      <c r="B30" s="15"/>
      <c r="C30" s="49" t="s">
        <v>63</v>
      </c>
      <c r="D30" s="53">
        <v>0.0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15"/>
      <c r="B31" s="15"/>
      <c r="C31" s="49" t="s">
        <v>64</v>
      </c>
      <c r="D31" s="53">
        <v>0.0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0" customHeight="1">
      <c r="A32" s="15"/>
      <c r="B32" s="15"/>
      <c r="C32" s="49" t="s">
        <v>60</v>
      </c>
      <c r="D32" s="5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0" customHeight="1">
      <c r="A33" s="15"/>
      <c r="B33" s="15"/>
      <c r="C33" s="55" t="s">
        <v>65</v>
      </c>
      <c r="D33" s="56">
        <f>SUM(D29:D32)</f>
        <v>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0" customHeight="1">
      <c r="A34" s="15"/>
      <c r="B34" s="48" t="s">
        <v>60</v>
      </c>
      <c r="C34" s="49"/>
      <c r="D34" s="50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0" customHeight="1">
      <c r="A35" s="15"/>
      <c r="B35" s="15"/>
      <c r="C35" s="49" t="s">
        <v>66</v>
      </c>
      <c r="D35" s="53">
        <v>0.0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0" customHeight="1">
      <c r="A36" s="15"/>
      <c r="B36" s="15"/>
      <c r="C36" s="49" t="s">
        <v>67</v>
      </c>
      <c r="D36" s="53">
        <v>0.0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0" customHeight="1">
      <c r="A37" s="15"/>
      <c r="B37" s="15"/>
      <c r="C37" s="49" t="s">
        <v>60</v>
      </c>
      <c r="D37" s="5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0" customHeight="1">
      <c r="A38" s="15"/>
      <c r="B38" s="15"/>
      <c r="C38" s="55" t="s">
        <v>68</v>
      </c>
      <c r="D38" s="56">
        <f>SUM(D34:D37)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0" customHeight="1">
      <c r="A39" s="15"/>
      <c r="B39" s="61" t="s">
        <v>69</v>
      </c>
      <c r="C39" s="61"/>
      <c r="D39" s="62">
        <f>D38+D33+D28</f>
        <v>100000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63"/>
      <c r="B42" s="6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</sheetData>
  <mergeCells count="1">
    <mergeCell ref="I6:N11"/>
  </mergeCells>
  <printOptions horizontalCentered="1"/>
  <pageMargins bottom="0.75" footer="0.0" header="0.0" left="0.5" right="0.5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17.86"/>
    <col customWidth="1" min="3" max="14" width="10.71"/>
    <col customWidth="1" min="15" max="15" width="2.86"/>
    <col customWidth="1" min="16" max="26" width="8.71"/>
  </cols>
  <sheetData>
    <row r="1" ht="22.5" customHeight="1">
      <c r="A1" s="14" t="s">
        <v>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35"/>
      <c r="B3" s="64" t="s">
        <v>71</v>
      </c>
      <c r="C3" s="32" t="s">
        <v>72</v>
      </c>
      <c r="D3" s="32" t="s">
        <v>73</v>
      </c>
      <c r="E3" s="32" t="s">
        <v>74</v>
      </c>
      <c r="F3" s="32" t="s">
        <v>75</v>
      </c>
      <c r="G3" s="32" t="s">
        <v>76</v>
      </c>
      <c r="H3" s="32" t="s">
        <v>77</v>
      </c>
      <c r="I3" s="32" t="s">
        <v>78</v>
      </c>
      <c r="J3" s="32" t="s">
        <v>79</v>
      </c>
      <c r="K3" s="32" t="s">
        <v>80</v>
      </c>
      <c r="L3" s="32" t="s">
        <v>81</v>
      </c>
      <c r="M3" s="32" t="s">
        <v>82</v>
      </c>
      <c r="N3" s="32" t="s">
        <v>83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>
      <c r="A4" s="35"/>
      <c r="B4" s="35" t="s">
        <v>84</v>
      </c>
      <c r="C4" s="37">
        <v>10000.0</v>
      </c>
      <c r="D4" s="37">
        <v>10000.0</v>
      </c>
      <c r="E4" s="37">
        <v>10000.0</v>
      </c>
      <c r="F4" s="37">
        <v>10000.0</v>
      </c>
      <c r="G4" s="37">
        <v>10000.0</v>
      </c>
      <c r="H4" s="37">
        <v>8000.0</v>
      </c>
      <c r="I4" s="37">
        <v>8000.0</v>
      </c>
      <c r="J4" s="37">
        <v>8000.0</v>
      </c>
      <c r="K4" s="37">
        <v>9000.0</v>
      </c>
      <c r="L4" s="37">
        <v>10000.0</v>
      </c>
      <c r="M4" s="37">
        <v>10000.0</v>
      </c>
      <c r="N4" s="37">
        <v>10000.0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>
      <c r="A5" s="35"/>
      <c r="B5" s="35" t="s">
        <v>85</v>
      </c>
      <c r="C5" s="37">
        <v>18000.0</v>
      </c>
      <c r="D5" s="37">
        <v>18000.0</v>
      </c>
      <c r="E5" s="37">
        <v>18000.0</v>
      </c>
      <c r="F5" s="37">
        <v>18000.0</v>
      </c>
      <c r="G5" s="37">
        <v>18000.0</v>
      </c>
      <c r="H5" s="37">
        <v>18000.0</v>
      </c>
      <c r="I5" s="37">
        <v>20000.0</v>
      </c>
      <c r="J5" s="37">
        <v>20000.0</v>
      </c>
      <c r="K5" s="37">
        <v>20000.0</v>
      </c>
      <c r="L5" s="37">
        <v>25000.0</v>
      </c>
      <c r="M5" s="37">
        <v>25000.0</v>
      </c>
      <c r="N5" s="37">
        <v>25000.0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>
      <c r="A6" s="35"/>
      <c r="B6" s="35" t="s">
        <v>86</v>
      </c>
      <c r="C6" s="37">
        <v>10000.0</v>
      </c>
      <c r="D6" s="37">
        <v>10000.0</v>
      </c>
      <c r="E6" s="37">
        <v>10000.0</v>
      </c>
      <c r="F6" s="37">
        <v>10000.0</v>
      </c>
      <c r="G6" s="37">
        <v>10000.0</v>
      </c>
      <c r="H6" s="37">
        <v>10000.0</v>
      </c>
      <c r="I6" s="37">
        <v>15000.0</v>
      </c>
      <c r="J6" s="37">
        <v>15000.0</v>
      </c>
      <c r="K6" s="37">
        <v>15000.0</v>
      </c>
      <c r="L6" s="37">
        <v>20000.0</v>
      </c>
      <c r="M6" s="37">
        <v>20000.0</v>
      </c>
      <c r="N6" s="37">
        <v>20000.0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>
      <c r="A7" s="35"/>
      <c r="B7" s="35" t="s">
        <v>87</v>
      </c>
      <c r="C7" s="37">
        <v>2000.0</v>
      </c>
      <c r="D7" s="37">
        <v>2000.0</v>
      </c>
      <c r="E7" s="37">
        <v>2000.0</v>
      </c>
      <c r="F7" s="37">
        <v>2000.0</v>
      </c>
      <c r="G7" s="37">
        <v>2000.0</v>
      </c>
      <c r="H7" s="37">
        <v>2000.0</v>
      </c>
      <c r="I7" s="37">
        <v>2000.0</v>
      </c>
      <c r="J7" s="37">
        <v>2000.0</v>
      </c>
      <c r="K7" s="37">
        <v>3000.0</v>
      </c>
      <c r="L7" s="37">
        <v>3000.0</v>
      </c>
      <c r="M7" s="37">
        <v>3000.0</v>
      </c>
      <c r="N7" s="37">
        <v>3000.0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>
      <c r="A8" s="35"/>
      <c r="B8" s="40" t="s">
        <v>22</v>
      </c>
      <c r="C8" s="42">
        <f t="shared" ref="C8:N8" si="1">SUM(C4:C7)</f>
        <v>40000</v>
      </c>
      <c r="D8" s="42">
        <f t="shared" si="1"/>
        <v>40000</v>
      </c>
      <c r="E8" s="42">
        <f t="shared" si="1"/>
        <v>40000</v>
      </c>
      <c r="F8" s="42">
        <f t="shared" si="1"/>
        <v>40000</v>
      </c>
      <c r="G8" s="42">
        <f t="shared" si="1"/>
        <v>40000</v>
      </c>
      <c r="H8" s="42">
        <f t="shared" si="1"/>
        <v>38000</v>
      </c>
      <c r="I8" s="42">
        <f t="shared" si="1"/>
        <v>45000</v>
      </c>
      <c r="J8" s="42">
        <f t="shared" si="1"/>
        <v>45000</v>
      </c>
      <c r="K8" s="42">
        <f t="shared" si="1"/>
        <v>47000</v>
      </c>
      <c r="L8" s="42">
        <f t="shared" si="1"/>
        <v>58000</v>
      </c>
      <c r="M8" s="42">
        <f t="shared" si="1"/>
        <v>58000</v>
      </c>
      <c r="N8" s="42">
        <f t="shared" si="1"/>
        <v>58000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5"/>
      <c r="C13" s="15"/>
      <c r="D13" s="15"/>
      <c r="E13" s="15"/>
      <c r="F13" s="15"/>
      <c r="G13" s="15"/>
      <c r="H13" s="15"/>
      <c r="I13" s="15"/>
      <c r="J13" s="18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5"/>
      <c r="C14" s="15"/>
      <c r="D14" s="15"/>
      <c r="E14" s="15"/>
      <c r="F14" s="15"/>
      <c r="G14" s="15"/>
      <c r="H14" s="15"/>
      <c r="I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15"/>
      <c r="C15" s="15"/>
      <c r="D15" s="15"/>
      <c r="E15" s="15"/>
      <c r="F15" s="15"/>
      <c r="G15" s="15"/>
      <c r="H15" s="15"/>
      <c r="I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15"/>
      <c r="C16" s="15"/>
      <c r="D16" s="15"/>
      <c r="E16" s="15"/>
      <c r="F16" s="15"/>
      <c r="G16" s="15"/>
      <c r="H16" s="15"/>
      <c r="I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5"/>
      <c r="C17" s="15"/>
      <c r="D17" s="15"/>
      <c r="E17" s="15"/>
      <c r="F17" s="15"/>
      <c r="G17" s="15"/>
      <c r="H17" s="15"/>
      <c r="I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5"/>
      <c r="C18" s="15"/>
      <c r="D18" s="15"/>
      <c r="E18" s="15"/>
      <c r="F18" s="15"/>
      <c r="G18" s="15"/>
      <c r="H18" s="15"/>
      <c r="I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</sheetData>
  <mergeCells count="1">
    <mergeCell ref="J13:O18"/>
  </mergeCells>
  <printOptions horizontalCentered="1"/>
  <pageMargins bottom="0.75" footer="0.0" header="0.0" left="0.5" right="0.5" top="0.75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15.71"/>
    <col customWidth="1" min="3" max="14" width="8.57"/>
    <col customWidth="1" min="15" max="15" width="14.29"/>
    <col customWidth="1" min="16" max="16" width="2.86"/>
    <col customWidth="1" min="17" max="17" width="9.14"/>
    <col customWidth="1" min="18" max="26" width="8.71"/>
  </cols>
  <sheetData>
    <row r="1" ht="22.5" customHeight="1">
      <c r="A1" s="14" t="s">
        <v>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35"/>
      <c r="R1" s="15"/>
      <c r="S1" s="15"/>
      <c r="T1" s="15"/>
      <c r="U1" s="15"/>
      <c r="V1" s="15"/>
      <c r="W1" s="15"/>
      <c r="X1" s="15"/>
      <c r="Y1" s="15"/>
      <c r="Z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35"/>
      <c r="R2" s="15"/>
      <c r="S2" s="15"/>
      <c r="T2" s="15"/>
      <c r="U2" s="15"/>
      <c r="V2" s="15"/>
      <c r="W2" s="15"/>
      <c r="X2" s="15"/>
      <c r="Y2" s="15"/>
      <c r="Z2" s="15"/>
    </row>
    <row r="3">
      <c r="A3" s="49"/>
      <c r="B3" s="65" t="s">
        <v>89</v>
      </c>
      <c r="C3" s="66">
        <v>45307.0</v>
      </c>
      <c r="D3" s="67"/>
      <c r="E3" s="49"/>
      <c r="F3" s="68"/>
      <c r="G3" s="69"/>
      <c r="H3" s="70"/>
      <c r="I3" s="68"/>
      <c r="J3" s="71"/>
      <c r="K3" s="72"/>
      <c r="L3" s="49"/>
      <c r="M3" s="49"/>
      <c r="N3" s="49"/>
      <c r="O3" s="49"/>
      <c r="P3" s="49"/>
      <c r="Q3" s="73"/>
      <c r="R3" s="18"/>
      <c r="X3" s="49"/>
      <c r="Y3" s="49"/>
      <c r="Z3" s="49"/>
    </row>
    <row r="4">
      <c r="A4" s="15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 t="s">
        <v>5</v>
      </c>
      <c r="P4" s="15"/>
      <c r="Q4" s="35"/>
      <c r="X4" s="15"/>
      <c r="Y4" s="15"/>
      <c r="Z4" s="15"/>
    </row>
    <row r="5" ht="14.25" customHeight="1">
      <c r="A5" s="76"/>
      <c r="B5" s="77" t="s">
        <v>71</v>
      </c>
      <c r="C5" s="78">
        <f>C3</f>
        <v>45307</v>
      </c>
      <c r="D5" s="78">
        <f t="shared" ref="D5:N5" si="1">EDATE(C5,1)</f>
        <v>45338</v>
      </c>
      <c r="E5" s="78">
        <f t="shared" si="1"/>
        <v>45367</v>
      </c>
      <c r="F5" s="78">
        <f t="shared" si="1"/>
        <v>45398</v>
      </c>
      <c r="G5" s="78">
        <f t="shared" si="1"/>
        <v>45428</v>
      </c>
      <c r="H5" s="78">
        <f t="shared" si="1"/>
        <v>45459</v>
      </c>
      <c r="I5" s="78">
        <f t="shared" si="1"/>
        <v>45489</v>
      </c>
      <c r="J5" s="78">
        <f t="shared" si="1"/>
        <v>45520</v>
      </c>
      <c r="K5" s="78">
        <f t="shared" si="1"/>
        <v>45551</v>
      </c>
      <c r="L5" s="78">
        <f t="shared" si="1"/>
        <v>45581</v>
      </c>
      <c r="M5" s="78">
        <f t="shared" si="1"/>
        <v>45612</v>
      </c>
      <c r="N5" s="78">
        <f t="shared" si="1"/>
        <v>45642</v>
      </c>
      <c r="O5" s="79" t="s">
        <v>90</v>
      </c>
      <c r="P5" s="76"/>
      <c r="Q5" s="76"/>
      <c r="X5" s="76"/>
      <c r="Y5" s="76"/>
      <c r="Z5" s="76"/>
    </row>
    <row r="6" ht="14.25" customHeight="1">
      <c r="A6" s="15"/>
      <c r="B6" s="80" t="s">
        <v>91</v>
      </c>
      <c r="C6" s="81">
        <v>500.0</v>
      </c>
      <c r="D6" s="81">
        <v>525.0</v>
      </c>
      <c r="E6" s="81">
        <v>550.0</v>
      </c>
      <c r="F6" s="81">
        <v>575.0</v>
      </c>
      <c r="G6" s="81">
        <v>550.0</v>
      </c>
      <c r="H6" s="81">
        <v>525.0</v>
      </c>
      <c r="I6" s="81">
        <v>525.0</v>
      </c>
      <c r="J6" s="81">
        <v>550.0</v>
      </c>
      <c r="K6" s="81">
        <v>575.0</v>
      </c>
      <c r="L6" s="81">
        <v>600.0</v>
      </c>
      <c r="M6" s="81">
        <v>650.0</v>
      </c>
      <c r="N6" s="81">
        <v>650.0</v>
      </c>
      <c r="O6" s="82">
        <f t="shared" ref="O6:O8" si="2">SUM(C6:N6)</f>
        <v>6775</v>
      </c>
      <c r="P6" s="15"/>
      <c r="Q6" s="35"/>
      <c r="X6" s="15"/>
      <c r="Y6" s="15"/>
      <c r="Z6" s="15"/>
    </row>
    <row r="7" ht="14.25" customHeight="1">
      <c r="A7" s="15"/>
      <c r="B7" s="80" t="s">
        <v>92</v>
      </c>
      <c r="C7" s="83">
        <v>1500.0</v>
      </c>
      <c r="D7" s="83">
        <v>1000.0</v>
      </c>
      <c r="E7" s="83">
        <v>1000.0</v>
      </c>
      <c r="F7" s="83">
        <v>1250.0</v>
      </c>
      <c r="G7" s="83">
        <v>1250.0</v>
      </c>
      <c r="H7" s="83">
        <v>1500.0</v>
      </c>
      <c r="I7" s="83">
        <v>1500.0</v>
      </c>
      <c r="J7" s="83">
        <v>1750.0</v>
      </c>
      <c r="K7" s="83">
        <v>2000.0</v>
      </c>
      <c r="L7" s="83">
        <v>2500.0</v>
      </c>
      <c r="M7" s="83">
        <v>3000.0</v>
      </c>
      <c r="N7" s="83">
        <v>3000.0</v>
      </c>
      <c r="O7" s="84">
        <f t="shared" si="2"/>
        <v>21250</v>
      </c>
      <c r="P7" s="15"/>
      <c r="Q7" s="35"/>
      <c r="X7" s="15"/>
      <c r="Y7" s="15"/>
      <c r="Z7" s="15"/>
    </row>
    <row r="8" ht="14.25" customHeight="1">
      <c r="A8" s="15"/>
      <c r="B8" s="80" t="s">
        <v>93</v>
      </c>
      <c r="C8" s="85">
        <v>150.0</v>
      </c>
      <c r="D8" s="85">
        <v>200.0</v>
      </c>
      <c r="E8" s="85">
        <v>250.0</v>
      </c>
      <c r="F8" s="85">
        <v>300.0</v>
      </c>
      <c r="G8" s="85">
        <v>350.0</v>
      </c>
      <c r="H8" s="85">
        <v>400.0</v>
      </c>
      <c r="I8" s="85">
        <v>400.0</v>
      </c>
      <c r="J8" s="85">
        <v>350.0</v>
      </c>
      <c r="K8" s="85">
        <v>350.0</v>
      </c>
      <c r="L8" s="85">
        <v>300.0</v>
      </c>
      <c r="M8" s="85">
        <v>300.0</v>
      </c>
      <c r="N8" s="85">
        <v>300.0</v>
      </c>
      <c r="O8" s="86">
        <f t="shared" si="2"/>
        <v>3650</v>
      </c>
      <c r="P8" s="15"/>
      <c r="Q8" s="35"/>
      <c r="X8" s="15"/>
      <c r="Y8" s="15"/>
      <c r="Z8" s="15"/>
    </row>
    <row r="9" ht="14.25" customHeight="1">
      <c r="A9" s="15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87"/>
      <c r="P9" s="15"/>
      <c r="Q9" s="35"/>
      <c r="R9" s="15"/>
      <c r="S9" s="15"/>
      <c r="T9" s="15"/>
      <c r="U9" s="15"/>
      <c r="V9" s="15"/>
      <c r="W9" s="15"/>
      <c r="X9" s="15"/>
      <c r="Y9" s="15"/>
      <c r="Z9" s="15"/>
    </row>
    <row r="10" ht="14.25" customHeight="1">
      <c r="A10" s="15"/>
      <c r="B10" s="77" t="s">
        <v>94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79" t="s">
        <v>95</v>
      </c>
      <c r="P10" s="15"/>
      <c r="Q10" s="35"/>
      <c r="R10" s="15"/>
      <c r="S10" s="15"/>
      <c r="T10" s="15"/>
      <c r="U10" s="15"/>
      <c r="V10" s="15"/>
      <c r="W10" s="15"/>
      <c r="X10" s="15"/>
      <c r="Y10" s="15"/>
      <c r="Z10" s="15"/>
    </row>
    <row r="11" ht="14.25" customHeight="1">
      <c r="A11" s="15"/>
      <c r="B11" s="89" t="str">
        <f t="shared" ref="B11:B13" si="3">B16</f>
        <v>Sản phẩm A</v>
      </c>
      <c r="C11" s="90">
        <v>19.99</v>
      </c>
      <c r="D11" s="90">
        <v>19.99</v>
      </c>
      <c r="E11" s="90">
        <v>19.99</v>
      </c>
      <c r="F11" s="90">
        <v>19.99</v>
      </c>
      <c r="G11" s="90">
        <v>19.99</v>
      </c>
      <c r="H11" s="90">
        <v>19.99</v>
      </c>
      <c r="I11" s="90">
        <v>19.99</v>
      </c>
      <c r="J11" s="90">
        <v>19.99</v>
      </c>
      <c r="K11" s="90">
        <v>19.99</v>
      </c>
      <c r="L11" s="90">
        <v>19.99</v>
      </c>
      <c r="M11" s="90">
        <v>19.99</v>
      </c>
      <c r="N11" s="90">
        <v>19.99</v>
      </c>
      <c r="O11" s="91">
        <f t="shared" ref="O11:O13" si="4">AVERAGE(C11:N11)</f>
        <v>19.99</v>
      </c>
      <c r="P11" s="15"/>
      <c r="Q11" s="35"/>
      <c r="R11" s="15"/>
      <c r="S11" s="15"/>
      <c r="T11" s="15"/>
      <c r="U11" s="15"/>
      <c r="V11" s="15"/>
      <c r="W11" s="15"/>
      <c r="X11" s="15"/>
      <c r="Y11" s="15"/>
      <c r="Z11" s="15"/>
    </row>
    <row r="12" ht="14.25" customHeight="1">
      <c r="A12" s="15"/>
      <c r="B12" s="92" t="str">
        <f t="shared" si="3"/>
        <v>Sản phẩm B</v>
      </c>
      <c r="C12" s="93">
        <v>14.99</v>
      </c>
      <c r="D12" s="93">
        <v>14.99</v>
      </c>
      <c r="E12" s="93">
        <v>14.99</v>
      </c>
      <c r="F12" s="93">
        <v>14.99</v>
      </c>
      <c r="G12" s="93">
        <v>14.99</v>
      </c>
      <c r="H12" s="93">
        <v>14.99</v>
      </c>
      <c r="I12" s="93">
        <v>14.99</v>
      </c>
      <c r="J12" s="93">
        <v>14.99</v>
      </c>
      <c r="K12" s="93">
        <v>14.99</v>
      </c>
      <c r="L12" s="93">
        <v>14.99</v>
      </c>
      <c r="M12" s="93">
        <v>14.99</v>
      </c>
      <c r="N12" s="93">
        <v>14.99</v>
      </c>
      <c r="O12" s="94">
        <f t="shared" si="4"/>
        <v>14.99</v>
      </c>
      <c r="P12" s="15"/>
      <c r="Q12" s="35"/>
      <c r="R12" s="15"/>
      <c r="S12" s="15"/>
      <c r="T12" s="15"/>
      <c r="U12" s="15"/>
      <c r="V12" s="15"/>
      <c r="W12" s="15"/>
      <c r="X12" s="15"/>
      <c r="Y12" s="15"/>
      <c r="Z12" s="15"/>
    </row>
    <row r="13" ht="14.25" customHeight="1">
      <c r="A13" s="15"/>
      <c r="B13" s="95" t="str">
        <f t="shared" si="3"/>
        <v>Sản phẩm C</v>
      </c>
      <c r="C13" s="96">
        <v>49.99</v>
      </c>
      <c r="D13" s="96">
        <v>49.99</v>
      </c>
      <c r="E13" s="96">
        <v>49.99</v>
      </c>
      <c r="F13" s="96">
        <v>49.99</v>
      </c>
      <c r="G13" s="96">
        <v>49.99</v>
      </c>
      <c r="H13" s="96">
        <v>49.99</v>
      </c>
      <c r="I13" s="96">
        <v>49.99</v>
      </c>
      <c r="J13" s="96">
        <v>49.99</v>
      </c>
      <c r="K13" s="96">
        <v>49.99</v>
      </c>
      <c r="L13" s="96">
        <v>49.99</v>
      </c>
      <c r="M13" s="96">
        <v>49.99</v>
      </c>
      <c r="N13" s="96">
        <v>49.99</v>
      </c>
      <c r="O13" s="97">
        <f t="shared" si="4"/>
        <v>49.99</v>
      </c>
      <c r="P13" s="15"/>
      <c r="Q13" s="35"/>
      <c r="R13" s="15"/>
      <c r="S13" s="15"/>
      <c r="T13" s="15"/>
      <c r="U13" s="15"/>
      <c r="V13" s="15"/>
      <c r="W13" s="15"/>
      <c r="X13" s="15"/>
      <c r="Y13" s="15"/>
      <c r="Z13" s="15"/>
    </row>
    <row r="14" ht="14.25" customHeight="1">
      <c r="A14" s="15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87"/>
      <c r="P14" s="15"/>
      <c r="Q14" s="35"/>
      <c r="R14" s="15"/>
      <c r="S14" s="15"/>
      <c r="T14" s="15"/>
      <c r="U14" s="15"/>
      <c r="V14" s="15"/>
      <c r="W14" s="15"/>
      <c r="X14" s="15"/>
      <c r="Y14" s="15"/>
      <c r="Z14" s="15"/>
    </row>
    <row r="15" ht="14.25" customHeight="1">
      <c r="A15" s="15"/>
      <c r="B15" s="77" t="s">
        <v>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8" t="s">
        <v>97</v>
      </c>
      <c r="P15" s="15"/>
      <c r="Q15" s="35"/>
      <c r="R15" s="15"/>
      <c r="S15" s="15"/>
      <c r="T15" s="15"/>
      <c r="U15" s="15"/>
      <c r="V15" s="15"/>
      <c r="W15" s="15"/>
      <c r="X15" s="15"/>
      <c r="Y15" s="15"/>
      <c r="Z15" s="15"/>
    </row>
    <row r="16" ht="14.25" customHeight="1">
      <c r="A16" s="15"/>
      <c r="B16" s="89" t="str">
        <f t="shared" ref="B16:B18" si="6">B6</f>
        <v>Sản phẩm A</v>
      </c>
      <c r="C16" s="99">
        <v>0.0</v>
      </c>
      <c r="D16" s="99">
        <f t="shared" ref="D16:N16" si="5">(D6/C6)-1</f>
        <v>0.05</v>
      </c>
      <c r="E16" s="99">
        <f t="shared" si="5"/>
        <v>0.04761904762</v>
      </c>
      <c r="F16" s="99">
        <f t="shared" si="5"/>
        <v>0.04545454545</v>
      </c>
      <c r="G16" s="99">
        <f t="shared" si="5"/>
        <v>-0.04347826087</v>
      </c>
      <c r="H16" s="99">
        <f t="shared" si="5"/>
        <v>-0.04545454545</v>
      </c>
      <c r="I16" s="99">
        <f t="shared" si="5"/>
        <v>0</v>
      </c>
      <c r="J16" s="99">
        <f t="shared" si="5"/>
        <v>0.04761904762</v>
      </c>
      <c r="K16" s="99">
        <f t="shared" si="5"/>
        <v>0.04545454545</v>
      </c>
      <c r="L16" s="99">
        <f t="shared" si="5"/>
        <v>0.04347826087</v>
      </c>
      <c r="M16" s="99">
        <f t="shared" si="5"/>
        <v>0.08333333333</v>
      </c>
      <c r="N16" s="99">
        <f t="shared" si="5"/>
        <v>0</v>
      </c>
      <c r="O16" s="100">
        <f t="shared" ref="O16:O18" si="8">AVERAGE(D16:N16)</f>
        <v>0.02491145218</v>
      </c>
      <c r="P16" s="15"/>
      <c r="Q16" s="35"/>
      <c r="R16" s="15"/>
      <c r="S16" s="15"/>
      <c r="T16" s="15"/>
      <c r="U16" s="15"/>
      <c r="V16" s="15"/>
      <c r="W16" s="15"/>
      <c r="X16" s="15"/>
      <c r="Y16" s="15"/>
      <c r="Z16" s="15"/>
    </row>
    <row r="17" ht="14.25" customHeight="1">
      <c r="A17" s="15"/>
      <c r="B17" s="92" t="str">
        <f t="shared" si="6"/>
        <v>Sản phẩm B</v>
      </c>
      <c r="C17" s="101">
        <v>0.0</v>
      </c>
      <c r="D17" s="101">
        <f t="shared" ref="D17:N17" si="7">(D7/C7)-1</f>
        <v>-0.3333333333</v>
      </c>
      <c r="E17" s="101">
        <f t="shared" si="7"/>
        <v>0</v>
      </c>
      <c r="F17" s="101">
        <f t="shared" si="7"/>
        <v>0.25</v>
      </c>
      <c r="G17" s="101">
        <f t="shared" si="7"/>
        <v>0</v>
      </c>
      <c r="H17" s="101">
        <f t="shared" si="7"/>
        <v>0.2</v>
      </c>
      <c r="I17" s="101">
        <f t="shared" si="7"/>
        <v>0</v>
      </c>
      <c r="J17" s="101">
        <f t="shared" si="7"/>
        <v>0.1666666667</v>
      </c>
      <c r="K17" s="101">
        <f t="shared" si="7"/>
        <v>0.1428571429</v>
      </c>
      <c r="L17" s="101">
        <f t="shared" si="7"/>
        <v>0.25</v>
      </c>
      <c r="M17" s="101">
        <f t="shared" si="7"/>
        <v>0.2</v>
      </c>
      <c r="N17" s="101">
        <f t="shared" si="7"/>
        <v>0</v>
      </c>
      <c r="O17" s="102">
        <f t="shared" si="8"/>
        <v>0.07965367965</v>
      </c>
      <c r="P17" s="15"/>
      <c r="Q17" s="35"/>
      <c r="R17" s="15"/>
      <c r="S17" s="15"/>
      <c r="T17" s="15"/>
      <c r="U17" s="15"/>
      <c r="V17" s="15"/>
      <c r="W17" s="15"/>
      <c r="X17" s="15"/>
      <c r="Y17" s="15"/>
      <c r="Z17" s="15"/>
    </row>
    <row r="18" ht="14.25" customHeight="1">
      <c r="A18" s="15"/>
      <c r="B18" s="95" t="str">
        <f t="shared" si="6"/>
        <v>Sản phẩm C</v>
      </c>
      <c r="C18" s="103">
        <v>0.0</v>
      </c>
      <c r="D18" s="103">
        <f t="shared" ref="D18:N18" si="9">(D8/C8)-1</f>
        <v>0.3333333333</v>
      </c>
      <c r="E18" s="103">
        <f t="shared" si="9"/>
        <v>0.25</v>
      </c>
      <c r="F18" s="103">
        <f t="shared" si="9"/>
        <v>0.2</v>
      </c>
      <c r="G18" s="103">
        <f t="shared" si="9"/>
        <v>0.1666666667</v>
      </c>
      <c r="H18" s="103">
        <f t="shared" si="9"/>
        <v>0.1428571429</v>
      </c>
      <c r="I18" s="103">
        <f t="shared" si="9"/>
        <v>0</v>
      </c>
      <c r="J18" s="103">
        <f t="shared" si="9"/>
        <v>-0.125</v>
      </c>
      <c r="K18" s="103">
        <f t="shared" si="9"/>
        <v>0</v>
      </c>
      <c r="L18" s="103">
        <f t="shared" si="9"/>
        <v>-0.1428571429</v>
      </c>
      <c r="M18" s="103">
        <f t="shared" si="9"/>
        <v>0</v>
      </c>
      <c r="N18" s="103">
        <f t="shared" si="9"/>
        <v>0</v>
      </c>
      <c r="O18" s="104">
        <f t="shared" si="8"/>
        <v>0.075</v>
      </c>
      <c r="P18" s="15"/>
      <c r="Q18" s="35"/>
      <c r="R18" s="15"/>
      <c r="S18" s="15"/>
      <c r="T18" s="15"/>
      <c r="U18" s="15"/>
      <c r="V18" s="15"/>
      <c r="W18" s="15"/>
      <c r="X18" s="15"/>
      <c r="Y18" s="15"/>
      <c r="Z18" s="15"/>
    </row>
    <row r="19" ht="14.25" customHeight="1">
      <c r="A19" s="1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87"/>
      <c r="P19" s="15"/>
      <c r="Q19" s="35"/>
      <c r="R19" s="15"/>
      <c r="S19" s="15"/>
      <c r="T19" s="15"/>
      <c r="U19" s="15"/>
      <c r="V19" s="15"/>
      <c r="W19" s="15"/>
      <c r="X19" s="15"/>
      <c r="Y19" s="15"/>
      <c r="Z19" s="15"/>
    </row>
    <row r="20" ht="14.25" customHeight="1">
      <c r="A20" s="15"/>
      <c r="B20" s="105" t="s">
        <v>98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98" t="s">
        <v>99</v>
      </c>
      <c r="P20" s="15"/>
      <c r="Q20" s="106"/>
      <c r="R20" s="15"/>
      <c r="S20" s="15"/>
      <c r="T20" s="15"/>
      <c r="U20" s="15"/>
      <c r="V20" s="15"/>
      <c r="W20" s="15"/>
      <c r="X20" s="15"/>
      <c r="Y20" s="15"/>
      <c r="Z20" s="15"/>
    </row>
    <row r="21" ht="14.25" customHeight="1">
      <c r="A21" s="15"/>
      <c r="B21" s="89" t="str">
        <f t="shared" ref="B21:B23" si="11">B11</f>
        <v>Sản phẩm A</v>
      </c>
      <c r="C21" s="107">
        <f t="shared" ref="C21:N21" si="10">C6*C11</f>
        <v>9995</v>
      </c>
      <c r="D21" s="107">
        <f t="shared" si="10"/>
        <v>10494.75</v>
      </c>
      <c r="E21" s="107">
        <f t="shared" si="10"/>
        <v>10994.5</v>
      </c>
      <c r="F21" s="107">
        <f t="shared" si="10"/>
        <v>11494.25</v>
      </c>
      <c r="G21" s="107">
        <f t="shared" si="10"/>
        <v>10994.5</v>
      </c>
      <c r="H21" s="107">
        <f t="shared" si="10"/>
        <v>10494.75</v>
      </c>
      <c r="I21" s="107">
        <f t="shared" si="10"/>
        <v>10494.75</v>
      </c>
      <c r="J21" s="107">
        <f t="shared" si="10"/>
        <v>10994.5</v>
      </c>
      <c r="K21" s="107">
        <f t="shared" si="10"/>
        <v>11494.25</v>
      </c>
      <c r="L21" s="107">
        <f t="shared" si="10"/>
        <v>11994</v>
      </c>
      <c r="M21" s="107">
        <f t="shared" si="10"/>
        <v>12993.5</v>
      </c>
      <c r="N21" s="107">
        <f t="shared" si="10"/>
        <v>12993.5</v>
      </c>
      <c r="O21" s="108">
        <f t="shared" ref="O21:O23" si="13">SUM(C21:N21)</f>
        <v>135432.25</v>
      </c>
      <c r="P21" s="15"/>
      <c r="Q21" s="35"/>
      <c r="R21" s="15"/>
      <c r="S21" s="15"/>
      <c r="T21" s="15"/>
      <c r="U21" s="15"/>
      <c r="V21" s="15"/>
      <c r="W21" s="15"/>
      <c r="X21" s="15"/>
      <c r="Y21" s="15"/>
      <c r="Z21" s="15"/>
    </row>
    <row r="22" ht="14.25" customHeight="1">
      <c r="A22" s="15"/>
      <c r="B22" s="92" t="str">
        <f t="shared" si="11"/>
        <v>Sản phẩm B</v>
      </c>
      <c r="C22" s="109">
        <f t="shared" ref="C22:N22" si="12">C7*C12</f>
        <v>22485</v>
      </c>
      <c r="D22" s="109">
        <f t="shared" si="12"/>
        <v>14990</v>
      </c>
      <c r="E22" s="109">
        <f t="shared" si="12"/>
        <v>14990</v>
      </c>
      <c r="F22" s="109">
        <f t="shared" si="12"/>
        <v>18737.5</v>
      </c>
      <c r="G22" s="109">
        <f t="shared" si="12"/>
        <v>18737.5</v>
      </c>
      <c r="H22" s="109">
        <f t="shared" si="12"/>
        <v>22485</v>
      </c>
      <c r="I22" s="109">
        <f t="shared" si="12"/>
        <v>22485</v>
      </c>
      <c r="J22" s="109">
        <f t="shared" si="12"/>
        <v>26232.5</v>
      </c>
      <c r="K22" s="109">
        <f t="shared" si="12"/>
        <v>29980</v>
      </c>
      <c r="L22" s="109">
        <f t="shared" si="12"/>
        <v>37475</v>
      </c>
      <c r="M22" s="109">
        <f t="shared" si="12"/>
        <v>44970</v>
      </c>
      <c r="N22" s="109">
        <f t="shared" si="12"/>
        <v>44970</v>
      </c>
      <c r="O22" s="110">
        <f t="shared" si="13"/>
        <v>318537.5</v>
      </c>
      <c r="P22" s="15"/>
      <c r="Q22" s="35"/>
      <c r="R22" s="15"/>
      <c r="S22" s="15"/>
      <c r="T22" s="15"/>
      <c r="U22" s="15"/>
      <c r="V22" s="15"/>
      <c r="W22" s="15"/>
      <c r="X22" s="15"/>
      <c r="Y22" s="15"/>
      <c r="Z22" s="15"/>
    </row>
    <row r="23" ht="14.25" customHeight="1">
      <c r="A23" s="15"/>
      <c r="B23" s="95" t="str">
        <f t="shared" si="11"/>
        <v>Sản phẩm C</v>
      </c>
      <c r="C23" s="111">
        <f t="shared" ref="C23:N23" si="14">C8*C13</f>
        <v>7498.5</v>
      </c>
      <c r="D23" s="111">
        <f t="shared" si="14"/>
        <v>9998</v>
      </c>
      <c r="E23" s="111">
        <f t="shared" si="14"/>
        <v>12497.5</v>
      </c>
      <c r="F23" s="111">
        <f t="shared" si="14"/>
        <v>14997</v>
      </c>
      <c r="G23" s="111">
        <f t="shared" si="14"/>
        <v>17496.5</v>
      </c>
      <c r="H23" s="111">
        <f t="shared" si="14"/>
        <v>19996</v>
      </c>
      <c r="I23" s="111">
        <f t="shared" si="14"/>
        <v>19996</v>
      </c>
      <c r="J23" s="111">
        <f t="shared" si="14"/>
        <v>17496.5</v>
      </c>
      <c r="K23" s="111">
        <f t="shared" si="14"/>
        <v>17496.5</v>
      </c>
      <c r="L23" s="111">
        <f t="shared" si="14"/>
        <v>14997</v>
      </c>
      <c r="M23" s="111">
        <f t="shared" si="14"/>
        <v>14997</v>
      </c>
      <c r="N23" s="111">
        <f t="shared" si="14"/>
        <v>14997</v>
      </c>
      <c r="O23" s="112">
        <f t="shared" si="13"/>
        <v>182463.5</v>
      </c>
      <c r="P23" s="15"/>
      <c r="Q23" s="35"/>
      <c r="R23" s="15"/>
      <c r="S23" s="15"/>
      <c r="T23" s="15"/>
      <c r="U23" s="15"/>
      <c r="V23" s="15"/>
      <c r="W23" s="15"/>
      <c r="X23" s="15"/>
      <c r="Y23" s="15"/>
      <c r="Z23" s="15"/>
    </row>
    <row r="24" ht="14.25" customHeight="1">
      <c r="A24" s="15"/>
      <c r="B24" s="113" t="s">
        <v>99</v>
      </c>
      <c r="C24" s="114">
        <f t="shared" ref="C24:N24" si="15">SUM(C21:C23)</f>
        <v>39978.5</v>
      </c>
      <c r="D24" s="114">
        <f t="shared" si="15"/>
        <v>35482.75</v>
      </c>
      <c r="E24" s="114">
        <f t="shared" si="15"/>
        <v>38482</v>
      </c>
      <c r="F24" s="114">
        <f t="shared" si="15"/>
        <v>45228.75</v>
      </c>
      <c r="G24" s="114">
        <f t="shared" si="15"/>
        <v>47228.5</v>
      </c>
      <c r="H24" s="114">
        <f t="shared" si="15"/>
        <v>52975.75</v>
      </c>
      <c r="I24" s="114">
        <f t="shared" si="15"/>
        <v>52975.75</v>
      </c>
      <c r="J24" s="114">
        <f t="shared" si="15"/>
        <v>54723.5</v>
      </c>
      <c r="K24" s="114">
        <f t="shared" si="15"/>
        <v>58970.75</v>
      </c>
      <c r="L24" s="114">
        <f t="shared" si="15"/>
        <v>64466</v>
      </c>
      <c r="M24" s="114">
        <f t="shared" si="15"/>
        <v>72960.5</v>
      </c>
      <c r="N24" s="114">
        <f t="shared" si="15"/>
        <v>72960.5</v>
      </c>
      <c r="O24" s="114">
        <f>SUM(O20:O23)</f>
        <v>636433.25</v>
      </c>
      <c r="P24" s="15"/>
      <c r="Q24" s="35"/>
      <c r="R24" s="15"/>
      <c r="S24" s="15"/>
      <c r="T24" s="15"/>
      <c r="U24" s="15"/>
      <c r="V24" s="15"/>
      <c r="W24" s="15"/>
      <c r="X24" s="15"/>
      <c r="Y24" s="15"/>
      <c r="Z24" s="15"/>
    </row>
    <row r="25" ht="14.25" customHeight="1">
      <c r="A25" s="15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87"/>
      <c r="P25" s="15"/>
      <c r="Q25" s="35"/>
      <c r="R25" s="15"/>
      <c r="S25" s="15"/>
      <c r="T25" s="15"/>
      <c r="U25" s="15"/>
      <c r="V25" s="15"/>
      <c r="W25" s="15"/>
      <c r="X25" s="15"/>
      <c r="Y25" s="15"/>
      <c r="Z25" s="15"/>
    </row>
    <row r="26" ht="14.25" customHeight="1">
      <c r="A26" s="15"/>
      <c r="B26" s="77" t="s">
        <v>100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79" t="s">
        <v>101</v>
      </c>
      <c r="P26" s="15"/>
      <c r="Q26" s="35"/>
      <c r="R26" s="15"/>
      <c r="S26" s="15"/>
      <c r="T26" s="15"/>
      <c r="U26" s="15"/>
      <c r="V26" s="15"/>
      <c r="W26" s="15"/>
      <c r="X26" s="15"/>
      <c r="Y26" s="15"/>
      <c r="Z26" s="15"/>
    </row>
    <row r="27" ht="14.25" customHeight="1">
      <c r="A27" s="15"/>
      <c r="B27" s="89" t="str">
        <f t="shared" ref="B27:B29" si="16">B6</f>
        <v>Sản phẩm A</v>
      </c>
      <c r="C27" s="90">
        <v>4.5</v>
      </c>
      <c r="D27" s="90">
        <v>4.5</v>
      </c>
      <c r="E27" s="90">
        <v>4.5</v>
      </c>
      <c r="F27" s="90">
        <v>4.5</v>
      </c>
      <c r="G27" s="90">
        <v>4.5</v>
      </c>
      <c r="H27" s="90">
        <v>4.5</v>
      </c>
      <c r="I27" s="90">
        <v>4.5</v>
      </c>
      <c r="J27" s="90">
        <v>4.5</v>
      </c>
      <c r="K27" s="90">
        <v>4.5</v>
      </c>
      <c r="L27" s="90">
        <v>4.0</v>
      </c>
      <c r="M27" s="90">
        <v>4.0</v>
      </c>
      <c r="N27" s="90">
        <v>4.0</v>
      </c>
      <c r="O27" s="91">
        <f t="shared" ref="O27:O29" si="17">AVERAGE(C27:N27)</f>
        <v>4.375</v>
      </c>
      <c r="P27" s="15"/>
      <c r="Q27" s="35"/>
      <c r="R27" s="15"/>
      <c r="S27" s="15"/>
      <c r="T27" s="15"/>
      <c r="U27" s="15"/>
      <c r="V27" s="15"/>
      <c r="W27" s="15"/>
      <c r="X27" s="15"/>
      <c r="Y27" s="15"/>
      <c r="Z27" s="15"/>
    </row>
    <row r="28" ht="14.25" customHeight="1">
      <c r="A28" s="15"/>
      <c r="B28" s="92" t="str">
        <f t="shared" si="16"/>
        <v>Sản phẩm B</v>
      </c>
      <c r="C28" s="93">
        <v>3.1</v>
      </c>
      <c r="D28" s="93">
        <v>3.1</v>
      </c>
      <c r="E28" s="93">
        <v>3.1</v>
      </c>
      <c r="F28" s="93">
        <v>3.1</v>
      </c>
      <c r="G28" s="93">
        <v>3.1</v>
      </c>
      <c r="H28" s="93">
        <v>3.1</v>
      </c>
      <c r="I28" s="93">
        <v>3.1</v>
      </c>
      <c r="J28" s="93">
        <v>3.1</v>
      </c>
      <c r="K28" s="93">
        <v>3.1</v>
      </c>
      <c r="L28" s="93">
        <v>3.1</v>
      </c>
      <c r="M28" s="93">
        <v>3.1</v>
      </c>
      <c r="N28" s="93">
        <v>3.1</v>
      </c>
      <c r="O28" s="94">
        <f t="shared" si="17"/>
        <v>3.1</v>
      </c>
      <c r="P28" s="15"/>
      <c r="Q28" s="35"/>
      <c r="R28" s="15"/>
      <c r="S28" s="15"/>
      <c r="T28" s="15"/>
      <c r="U28" s="15"/>
      <c r="V28" s="15"/>
      <c r="W28" s="15"/>
      <c r="X28" s="15"/>
      <c r="Y28" s="15"/>
      <c r="Z28" s="15"/>
    </row>
    <row r="29" ht="14.25" customHeight="1">
      <c r="A29" s="15"/>
      <c r="B29" s="95" t="str">
        <f t="shared" si="16"/>
        <v>Sản phẩm C</v>
      </c>
      <c r="C29" s="96">
        <v>1.55</v>
      </c>
      <c r="D29" s="96">
        <v>1.55</v>
      </c>
      <c r="E29" s="96">
        <v>1.55</v>
      </c>
      <c r="F29" s="96">
        <v>1.55</v>
      </c>
      <c r="G29" s="96">
        <v>1.55</v>
      </c>
      <c r="H29" s="96">
        <v>1.55</v>
      </c>
      <c r="I29" s="96">
        <v>1.55</v>
      </c>
      <c r="J29" s="96">
        <v>1.55</v>
      </c>
      <c r="K29" s="96">
        <v>1.55</v>
      </c>
      <c r="L29" s="96">
        <v>1.55</v>
      </c>
      <c r="M29" s="96">
        <v>1.55</v>
      </c>
      <c r="N29" s="96">
        <v>1.55</v>
      </c>
      <c r="O29" s="97">
        <f t="shared" si="17"/>
        <v>1.55</v>
      </c>
      <c r="P29" s="15"/>
      <c r="Q29" s="35"/>
      <c r="R29" s="15"/>
      <c r="S29" s="15"/>
      <c r="T29" s="15"/>
      <c r="U29" s="15"/>
      <c r="V29" s="15"/>
      <c r="W29" s="15"/>
      <c r="X29" s="15"/>
      <c r="Y29" s="15"/>
      <c r="Z29" s="15"/>
    </row>
    <row r="30" ht="14.25" customHeight="1">
      <c r="A30" s="15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87"/>
      <c r="P30" s="15"/>
      <c r="Q30" s="35"/>
      <c r="R30" s="15"/>
      <c r="S30" s="15"/>
      <c r="T30" s="15"/>
      <c r="U30" s="15"/>
      <c r="V30" s="15"/>
      <c r="W30" s="15"/>
      <c r="X30" s="15"/>
      <c r="Y30" s="15"/>
      <c r="Z30" s="15"/>
    </row>
    <row r="31" ht="14.25" customHeight="1">
      <c r="A31" s="15"/>
      <c r="B31" s="77" t="s">
        <v>102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79" t="s">
        <v>103</v>
      </c>
      <c r="P31" s="15"/>
      <c r="Q31" s="106"/>
      <c r="R31" s="15"/>
      <c r="S31" s="15"/>
      <c r="T31" s="15"/>
      <c r="U31" s="15"/>
      <c r="V31" s="15"/>
      <c r="W31" s="15"/>
      <c r="X31" s="15"/>
      <c r="Y31" s="15"/>
      <c r="Z31" s="15"/>
    </row>
    <row r="32" ht="14.25" customHeight="1">
      <c r="A32" s="15"/>
      <c r="B32" s="89" t="str">
        <f t="shared" ref="B32:B34" si="19">B16</f>
        <v>Sản phẩm A</v>
      </c>
      <c r="C32" s="115">
        <f t="shared" ref="C32:N32" si="18">C11-C27</f>
        <v>15.49</v>
      </c>
      <c r="D32" s="115">
        <f t="shared" si="18"/>
        <v>15.49</v>
      </c>
      <c r="E32" s="115">
        <f t="shared" si="18"/>
        <v>15.49</v>
      </c>
      <c r="F32" s="115">
        <f t="shared" si="18"/>
        <v>15.49</v>
      </c>
      <c r="G32" s="115">
        <f t="shared" si="18"/>
        <v>15.49</v>
      </c>
      <c r="H32" s="115">
        <f t="shared" si="18"/>
        <v>15.49</v>
      </c>
      <c r="I32" s="115">
        <f t="shared" si="18"/>
        <v>15.49</v>
      </c>
      <c r="J32" s="115">
        <f t="shared" si="18"/>
        <v>15.49</v>
      </c>
      <c r="K32" s="115">
        <f t="shared" si="18"/>
        <v>15.49</v>
      </c>
      <c r="L32" s="115">
        <f t="shared" si="18"/>
        <v>15.99</v>
      </c>
      <c r="M32" s="115">
        <f t="shared" si="18"/>
        <v>15.99</v>
      </c>
      <c r="N32" s="115">
        <f t="shared" si="18"/>
        <v>15.99</v>
      </c>
      <c r="O32" s="91">
        <f t="shared" ref="O32:O34" si="21">AVERAGE(C32:N32)</f>
        <v>15.615</v>
      </c>
      <c r="P32" s="15"/>
      <c r="Q32" s="35"/>
      <c r="R32" s="15"/>
      <c r="S32" s="15"/>
      <c r="T32" s="15"/>
      <c r="U32" s="15"/>
      <c r="V32" s="15"/>
      <c r="W32" s="15"/>
      <c r="X32" s="15"/>
      <c r="Y32" s="15"/>
      <c r="Z32" s="15"/>
    </row>
    <row r="33" ht="14.25" customHeight="1">
      <c r="A33" s="15"/>
      <c r="B33" s="92" t="str">
        <f t="shared" si="19"/>
        <v>Sản phẩm B</v>
      </c>
      <c r="C33" s="116">
        <f t="shared" ref="C33:N33" si="20">C12-C28</f>
        <v>11.89</v>
      </c>
      <c r="D33" s="116">
        <f t="shared" si="20"/>
        <v>11.89</v>
      </c>
      <c r="E33" s="116">
        <f t="shared" si="20"/>
        <v>11.89</v>
      </c>
      <c r="F33" s="116">
        <f t="shared" si="20"/>
        <v>11.89</v>
      </c>
      <c r="G33" s="116">
        <f t="shared" si="20"/>
        <v>11.89</v>
      </c>
      <c r="H33" s="116">
        <f t="shared" si="20"/>
        <v>11.89</v>
      </c>
      <c r="I33" s="116">
        <f t="shared" si="20"/>
        <v>11.89</v>
      </c>
      <c r="J33" s="116">
        <f t="shared" si="20"/>
        <v>11.89</v>
      </c>
      <c r="K33" s="116">
        <f t="shared" si="20"/>
        <v>11.89</v>
      </c>
      <c r="L33" s="116">
        <f t="shared" si="20"/>
        <v>11.89</v>
      </c>
      <c r="M33" s="116">
        <f t="shared" si="20"/>
        <v>11.89</v>
      </c>
      <c r="N33" s="116">
        <f t="shared" si="20"/>
        <v>11.89</v>
      </c>
      <c r="O33" s="94">
        <f t="shared" si="21"/>
        <v>11.89</v>
      </c>
      <c r="P33" s="15"/>
      <c r="Q33" s="35"/>
      <c r="R33" s="15"/>
      <c r="S33" s="15"/>
      <c r="T33" s="15"/>
      <c r="U33" s="15"/>
      <c r="V33" s="15"/>
      <c r="W33" s="15"/>
      <c r="X33" s="15"/>
      <c r="Y33" s="15"/>
      <c r="Z33" s="15"/>
    </row>
    <row r="34" ht="14.25" customHeight="1">
      <c r="A34" s="15"/>
      <c r="B34" s="95" t="str">
        <f t="shared" si="19"/>
        <v>Sản phẩm C</v>
      </c>
      <c r="C34" s="117">
        <f t="shared" ref="C34:N34" si="22">C13-C29</f>
        <v>48.44</v>
      </c>
      <c r="D34" s="117">
        <f t="shared" si="22"/>
        <v>48.44</v>
      </c>
      <c r="E34" s="117">
        <f t="shared" si="22"/>
        <v>48.44</v>
      </c>
      <c r="F34" s="117">
        <f t="shared" si="22"/>
        <v>48.44</v>
      </c>
      <c r="G34" s="117">
        <f t="shared" si="22"/>
        <v>48.44</v>
      </c>
      <c r="H34" s="117">
        <f t="shared" si="22"/>
        <v>48.44</v>
      </c>
      <c r="I34" s="117">
        <f t="shared" si="22"/>
        <v>48.44</v>
      </c>
      <c r="J34" s="117">
        <f t="shared" si="22"/>
        <v>48.44</v>
      </c>
      <c r="K34" s="117">
        <f t="shared" si="22"/>
        <v>48.44</v>
      </c>
      <c r="L34" s="117">
        <f t="shared" si="22"/>
        <v>48.44</v>
      </c>
      <c r="M34" s="117">
        <f t="shared" si="22"/>
        <v>48.44</v>
      </c>
      <c r="N34" s="117">
        <f t="shared" si="22"/>
        <v>48.44</v>
      </c>
      <c r="O34" s="97">
        <f t="shared" si="21"/>
        <v>48.44</v>
      </c>
      <c r="P34" s="15"/>
      <c r="Q34" s="35"/>
      <c r="R34" s="15"/>
      <c r="S34" s="15"/>
      <c r="T34" s="15"/>
      <c r="U34" s="15"/>
      <c r="V34" s="15"/>
      <c r="W34" s="15"/>
      <c r="X34" s="15"/>
      <c r="Y34" s="15"/>
      <c r="Z34" s="15"/>
    </row>
    <row r="35" ht="14.25" customHeight="1">
      <c r="A35" s="15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87"/>
      <c r="P35" s="15"/>
      <c r="Q35" s="35"/>
      <c r="R35" s="15"/>
      <c r="S35" s="15"/>
      <c r="T35" s="15"/>
      <c r="U35" s="15"/>
      <c r="V35" s="15"/>
      <c r="W35" s="15"/>
      <c r="X35" s="15"/>
      <c r="Y35" s="15"/>
      <c r="Z35" s="15"/>
    </row>
    <row r="36" ht="14.25" customHeight="1">
      <c r="A36" s="15"/>
      <c r="B36" s="77" t="s">
        <v>104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79" t="s">
        <v>22</v>
      </c>
      <c r="P36" s="15"/>
      <c r="Q36" s="106"/>
      <c r="R36" s="15"/>
      <c r="S36" s="15"/>
      <c r="T36" s="15"/>
      <c r="U36" s="15"/>
      <c r="V36" s="15"/>
      <c r="W36" s="15"/>
      <c r="X36" s="15"/>
      <c r="Y36" s="15"/>
      <c r="Z36" s="15"/>
    </row>
    <row r="37" ht="14.25" customHeight="1">
      <c r="A37" s="15"/>
      <c r="B37" s="89" t="str">
        <f t="shared" ref="B37:B39" si="24">B11</f>
        <v>Sản phẩm A</v>
      </c>
      <c r="C37" s="107">
        <f t="shared" ref="C37:N37" si="23">C6*C32</f>
        <v>7745</v>
      </c>
      <c r="D37" s="107">
        <f t="shared" si="23"/>
        <v>8132.25</v>
      </c>
      <c r="E37" s="107">
        <f t="shared" si="23"/>
        <v>8519.5</v>
      </c>
      <c r="F37" s="107">
        <f t="shared" si="23"/>
        <v>8906.75</v>
      </c>
      <c r="G37" s="107">
        <f t="shared" si="23"/>
        <v>8519.5</v>
      </c>
      <c r="H37" s="107">
        <f t="shared" si="23"/>
        <v>8132.25</v>
      </c>
      <c r="I37" s="107">
        <f t="shared" si="23"/>
        <v>8132.25</v>
      </c>
      <c r="J37" s="107">
        <f t="shared" si="23"/>
        <v>8519.5</v>
      </c>
      <c r="K37" s="107">
        <f t="shared" si="23"/>
        <v>8906.75</v>
      </c>
      <c r="L37" s="107">
        <f t="shared" si="23"/>
        <v>9594</v>
      </c>
      <c r="M37" s="107">
        <f t="shared" si="23"/>
        <v>10393.5</v>
      </c>
      <c r="N37" s="107">
        <f t="shared" si="23"/>
        <v>10393.5</v>
      </c>
      <c r="O37" s="108">
        <f t="shared" ref="O37:O39" si="26">SUM(C37:N37)</f>
        <v>105894.75</v>
      </c>
      <c r="P37" s="15"/>
      <c r="Q37" s="35"/>
      <c r="R37" s="15"/>
      <c r="S37" s="15"/>
      <c r="T37" s="15"/>
      <c r="U37" s="15"/>
      <c r="V37" s="15"/>
      <c r="W37" s="15"/>
      <c r="X37" s="15"/>
      <c r="Y37" s="15"/>
      <c r="Z37" s="15"/>
    </row>
    <row r="38" ht="14.25" customHeight="1">
      <c r="A38" s="15"/>
      <c r="B38" s="92" t="str">
        <f t="shared" si="24"/>
        <v>Sản phẩm B</v>
      </c>
      <c r="C38" s="109">
        <f t="shared" ref="C38:N38" si="25">C7*C33</f>
        <v>17835</v>
      </c>
      <c r="D38" s="109">
        <f t="shared" si="25"/>
        <v>11890</v>
      </c>
      <c r="E38" s="109">
        <f t="shared" si="25"/>
        <v>11890</v>
      </c>
      <c r="F38" s="109">
        <f t="shared" si="25"/>
        <v>14862.5</v>
      </c>
      <c r="G38" s="109">
        <f t="shared" si="25"/>
        <v>14862.5</v>
      </c>
      <c r="H38" s="109">
        <f t="shared" si="25"/>
        <v>17835</v>
      </c>
      <c r="I38" s="109">
        <f t="shared" si="25"/>
        <v>17835</v>
      </c>
      <c r="J38" s="109">
        <f t="shared" si="25"/>
        <v>20807.5</v>
      </c>
      <c r="K38" s="109">
        <f t="shared" si="25"/>
        <v>23780</v>
      </c>
      <c r="L38" s="109">
        <f t="shared" si="25"/>
        <v>29725</v>
      </c>
      <c r="M38" s="109">
        <f t="shared" si="25"/>
        <v>35670</v>
      </c>
      <c r="N38" s="109">
        <f t="shared" si="25"/>
        <v>35670</v>
      </c>
      <c r="O38" s="110">
        <f t="shared" si="26"/>
        <v>252662.5</v>
      </c>
      <c r="P38" s="15"/>
      <c r="Q38" s="35"/>
      <c r="R38" s="15"/>
      <c r="S38" s="15"/>
      <c r="T38" s="15"/>
      <c r="U38" s="15"/>
      <c r="V38" s="15"/>
      <c r="W38" s="15"/>
      <c r="X38" s="15"/>
      <c r="Y38" s="15"/>
      <c r="Z38" s="15"/>
    </row>
    <row r="39" ht="14.25" customHeight="1">
      <c r="A39" s="15"/>
      <c r="B39" s="95" t="str">
        <f t="shared" si="24"/>
        <v>Sản phẩm C</v>
      </c>
      <c r="C39" s="111">
        <f t="shared" ref="C39:N39" si="27">C8*C34</f>
        <v>7266</v>
      </c>
      <c r="D39" s="111">
        <f t="shared" si="27"/>
        <v>9688</v>
      </c>
      <c r="E39" s="111">
        <f t="shared" si="27"/>
        <v>12110</v>
      </c>
      <c r="F39" s="111">
        <f t="shared" si="27"/>
        <v>14532</v>
      </c>
      <c r="G39" s="111">
        <f t="shared" si="27"/>
        <v>16954</v>
      </c>
      <c r="H39" s="111">
        <f t="shared" si="27"/>
        <v>19376</v>
      </c>
      <c r="I39" s="111">
        <f t="shared" si="27"/>
        <v>19376</v>
      </c>
      <c r="J39" s="111">
        <f t="shared" si="27"/>
        <v>16954</v>
      </c>
      <c r="K39" s="111">
        <f t="shared" si="27"/>
        <v>16954</v>
      </c>
      <c r="L39" s="111">
        <f t="shared" si="27"/>
        <v>14532</v>
      </c>
      <c r="M39" s="111">
        <f t="shared" si="27"/>
        <v>14532</v>
      </c>
      <c r="N39" s="111">
        <f t="shared" si="27"/>
        <v>14532</v>
      </c>
      <c r="O39" s="112">
        <f t="shared" si="26"/>
        <v>176806</v>
      </c>
      <c r="P39" s="15"/>
      <c r="Q39" s="35"/>
      <c r="R39" s="15"/>
      <c r="S39" s="15"/>
      <c r="T39" s="15"/>
      <c r="U39" s="15"/>
      <c r="V39" s="15"/>
      <c r="W39" s="15"/>
      <c r="X39" s="15"/>
      <c r="Y39" s="15"/>
      <c r="Z39" s="15"/>
    </row>
    <row r="40" ht="14.25" customHeight="1">
      <c r="A40" s="15"/>
      <c r="B40" s="113" t="s">
        <v>105</v>
      </c>
      <c r="C40" s="114">
        <f t="shared" ref="C40:N40" si="28">SUM(C37:C39)</f>
        <v>32846</v>
      </c>
      <c r="D40" s="114">
        <f t="shared" si="28"/>
        <v>29710.25</v>
      </c>
      <c r="E40" s="114">
        <f t="shared" si="28"/>
        <v>32519.5</v>
      </c>
      <c r="F40" s="114">
        <f t="shared" si="28"/>
        <v>38301.25</v>
      </c>
      <c r="G40" s="114">
        <f t="shared" si="28"/>
        <v>40336</v>
      </c>
      <c r="H40" s="114">
        <f t="shared" si="28"/>
        <v>45343.25</v>
      </c>
      <c r="I40" s="114">
        <f t="shared" si="28"/>
        <v>45343.25</v>
      </c>
      <c r="J40" s="114">
        <f t="shared" si="28"/>
        <v>46281</v>
      </c>
      <c r="K40" s="114">
        <f t="shared" si="28"/>
        <v>49640.75</v>
      </c>
      <c r="L40" s="114">
        <f t="shared" si="28"/>
        <v>53851</v>
      </c>
      <c r="M40" s="114">
        <f t="shared" si="28"/>
        <v>60595.5</v>
      </c>
      <c r="N40" s="114">
        <f t="shared" si="28"/>
        <v>60595.5</v>
      </c>
      <c r="O40" s="114">
        <f>SUM(O36:O39)</f>
        <v>535363.25</v>
      </c>
      <c r="P40" s="15"/>
      <c r="Q40" s="3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3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3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3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3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3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3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3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3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3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3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3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3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3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3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3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3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3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3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3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3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3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3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3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3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3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3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3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3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3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3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3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3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3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3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3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3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3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3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3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3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3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3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3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3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3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3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3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3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3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3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3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3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3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3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3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3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3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3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3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3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3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3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3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3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3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3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3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3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3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3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3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3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3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3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3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3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3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3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3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3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3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3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3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3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3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3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3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3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3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3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3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3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3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3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3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3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3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3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3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3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3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3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3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3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3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3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3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3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3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3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3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3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3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3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3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3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3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3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3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3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3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3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3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3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3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3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3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3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3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3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3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3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3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3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3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3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3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3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3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3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3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3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3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3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3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3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3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3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3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3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3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3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3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3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3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3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3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3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3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3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3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3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3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3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3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3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3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3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3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3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3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3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3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3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3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3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3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3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3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3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3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3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3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3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3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3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3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3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3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3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3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3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3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3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3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3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3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3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3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3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3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3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3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3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3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3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3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3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3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3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3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3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3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3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3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3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3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3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3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3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3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3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3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3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3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3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3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3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3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3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3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3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3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3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3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3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3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3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3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3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3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3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3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3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3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3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3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3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3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3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3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3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3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3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3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3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3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3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3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3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3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3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3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3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3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3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3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3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3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3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3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3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3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3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3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3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3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3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3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3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3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3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3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3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3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3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3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3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3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3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3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3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3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3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3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3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3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3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3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3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3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3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3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3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3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3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3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3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3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3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3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3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3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3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3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3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3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3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3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3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3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3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3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3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3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3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3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3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3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3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3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3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3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3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3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3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3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3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3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3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3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3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3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3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3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3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3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3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3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3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3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3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3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3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3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3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3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3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3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3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3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3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3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3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3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3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3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3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3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3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3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3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3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3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3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3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3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3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3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3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3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3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3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3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3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3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3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3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3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3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3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3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3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3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3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3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3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3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3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3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3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3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3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3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3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3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3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3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3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3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3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3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3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3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3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3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3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3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3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3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3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3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3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3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3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3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3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3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3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3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3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3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3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3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3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3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3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3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3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3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3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3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3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3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3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3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3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3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3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3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3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3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3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3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3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3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3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3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3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3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3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3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3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3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3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3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3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3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3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3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3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3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3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3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3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3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3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3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3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3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3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3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3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3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3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3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3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3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3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3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3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3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3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3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3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3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3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3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3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3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3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3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3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3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3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3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3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3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3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3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3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3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3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3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3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3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3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3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3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3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3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3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3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3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3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3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3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3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3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3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3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3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3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3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3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3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3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3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3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3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3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3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3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3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3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3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3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3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3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3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3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3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3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3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3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3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3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3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3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3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3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3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3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3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3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3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3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3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3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3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3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3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3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3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3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3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3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3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3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3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3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3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3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3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3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3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3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3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3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3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3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3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3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3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3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3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3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3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3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3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3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3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3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3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3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3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3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3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3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3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3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3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3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3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3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3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3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3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3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3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3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3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3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3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3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3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3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3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3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3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3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3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3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3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3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3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3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3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3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3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3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3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3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3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3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3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3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3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3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3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3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3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3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3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3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3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3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3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3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3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3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3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3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3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3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3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3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3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3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3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3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3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3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3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3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3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3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3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3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3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3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3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3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3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3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3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3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3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3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3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3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3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3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3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3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3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3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3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3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3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3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3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3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3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3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3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3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3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3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3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3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3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3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3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3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3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3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3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3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3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3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3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3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3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3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3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3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3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3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3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3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3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3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3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3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3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3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3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3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3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3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3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3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3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3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3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3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3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3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3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3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3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3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3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3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3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3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3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3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3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3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3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3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3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3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3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3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3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3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3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3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3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3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3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3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3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3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3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3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3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3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3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3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3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3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3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3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3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3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3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3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3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3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3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3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3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3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3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3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3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3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3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3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3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3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3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3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3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3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3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3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3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3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3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3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3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3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3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3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3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3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3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3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3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3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3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3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3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3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3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3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3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3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3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3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3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3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3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3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3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3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3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3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3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3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3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3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3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3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3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3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3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3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3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3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3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3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3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3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3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3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3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3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3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3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3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3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3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3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3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3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3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3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3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3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3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3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3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3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3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3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3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3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3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3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3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3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35"/>
      <c r="R995" s="15"/>
      <c r="S995" s="15"/>
      <c r="T995" s="15"/>
      <c r="U995" s="15"/>
      <c r="V995" s="15"/>
      <c r="W995" s="15"/>
      <c r="X995" s="15"/>
      <c r="Y995" s="15"/>
      <c r="Z995" s="15"/>
    </row>
  </sheetData>
  <mergeCells count="2">
    <mergeCell ref="C3:D3"/>
    <mergeCell ref="R3:W8"/>
  </mergeCells>
  <printOptions horizontalCentered="1"/>
  <pageMargins bottom="0.75" footer="0.0" header="0.0" left="0.5" right="0.5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46.29"/>
    <col customWidth="1" min="3" max="5" width="8.71"/>
    <col customWidth="1" min="6" max="6" width="9.14"/>
    <col customWidth="1" min="7" max="8" width="8.71"/>
    <col customWidth="1" min="9" max="9" width="2.86"/>
    <col customWidth="1" min="10" max="14" width="9.14"/>
    <col customWidth="1" min="15" max="15" width="2.86"/>
    <col customWidth="1" min="16" max="26" width="8.71"/>
  </cols>
  <sheetData>
    <row r="1" ht="22.5" customHeight="1">
      <c r="A1" s="14" t="s">
        <v>106</v>
      </c>
      <c r="B1" s="14"/>
      <c r="C1" s="14"/>
      <c r="D1" s="14"/>
      <c r="E1" s="14"/>
      <c r="F1" s="14"/>
      <c r="G1" s="14"/>
      <c r="H1" s="14"/>
      <c r="I1" s="14"/>
      <c r="J1" s="118"/>
      <c r="K1" s="118"/>
      <c r="L1" s="118"/>
      <c r="M1" s="118"/>
      <c r="N1" s="118"/>
      <c r="O1" s="11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5"/>
      <c r="B2" s="15"/>
      <c r="C2" s="15"/>
      <c r="D2" s="15"/>
      <c r="E2" s="15"/>
      <c r="F2" s="15"/>
      <c r="G2" s="18"/>
      <c r="M2" s="63"/>
      <c r="N2" s="63"/>
      <c r="O2" s="6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5"/>
      <c r="B3" s="15"/>
      <c r="C3" s="15"/>
      <c r="D3" s="15"/>
      <c r="E3" s="15"/>
      <c r="F3" s="15"/>
      <c r="M3" s="63"/>
      <c r="N3" s="63"/>
      <c r="O3" s="6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5"/>
      <c r="B4" s="15"/>
      <c r="C4" s="15"/>
      <c r="D4" s="15"/>
      <c r="E4" s="15"/>
      <c r="F4" s="15"/>
      <c r="M4" s="63"/>
      <c r="N4" s="63"/>
      <c r="O4" s="63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5"/>
      <c r="B5" s="15"/>
      <c r="C5" s="15"/>
      <c r="D5" s="15"/>
      <c r="E5" s="15"/>
      <c r="F5" s="15"/>
      <c r="M5" s="63"/>
      <c r="N5" s="63"/>
      <c r="O5" s="63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5"/>
      <c r="B6" s="15"/>
      <c r="C6" s="15"/>
      <c r="D6" s="15"/>
      <c r="E6" s="15"/>
      <c r="F6" s="15"/>
      <c r="M6" s="63"/>
      <c r="N6" s="63"/>
      <c r="O6" s="6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5"/>
      <c r="B7" s="15"/>
      <c r="C7" s="15"/>
      <c r="D7" s="15"/>
      <c r="E7" s="15"/>
      <c r="F7" s="15"/>
      <c r="M7" s="63"/>
      <c r="N7" s="63"/>
      <c r="O7" s="63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5"/>
      <c r="B8" s="15"/>
      <c r="C8" s="15"/>
      <c r="D8" s="15"/>
      <c r="E8" s="15"/>
      <c r="F8" s="15"/>
      <c r="G8" s="15"/>
      <c r="H8" s="15"/>
      <c r="I8" s="15"/>
      <c r="J8" s="63"/>
      <c r="K8" s="63"/>
      <c r="L8" s="63"/>
      <c r="M8" s="63"/>
      <c r="N8" s="63"/>
      <c r="O8" s="6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5"/>
      <c r="B9" s="15"/>
      <c r="C9" s="15"/>
      <c r="D9" s="15"/>
      <c r="E9" s="15"/>
      <c r="F9" s="15"/>
      <c r="G9" s="15"/>
      <c r="H9" s="15"/>
      <c r="I9" s="15"/>
      <c r="J9" s="63"/>
      <c r="K9" s="63"/>
      <c r="L9" s="63"/>
      <c r="M9" s="63"/>
      <c r="N9" s="63"/>
      <c r="O9" s="6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15"/>
      <c r="C10" s="15"/>
      <c r="D10" s="15"/>
      <c r="E10" s="15"/>
      <c r="F10" s="15"/>
      <c r="G10" s="15"/>
      <c r="H10" s="15"/>
      <c r="I10" s="15"/>
      <c r="J10" s="63"/>
      <c r="K10" s="63"/>
      <c r="L10" s="63"/>
      <c r="M10" s="63"/>
      <c r="N10" s="63"/>
      <c r="O10" s="6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5"/>
      <c r="B11" s="15"/>
      <c r="C11" s="15"/>
      <c r="D11" s="15"/>
      <c r="E11" s="15"/>
      <c r="F11" s="15"/>
      <c r="G11" s="15"/>
      <c r="H11" s="15"/>
      <c r="I11" s="15"/>
      <c r="J11" s="63"/>
      <c r="K11" s="63"/>
      <c r="L11" s="63"/>
      <c r="M11" s="63"/>
      <c r="N11" s="63"/>
      <c r="O11" s="6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5"/>
      <c r="C12" s="15"/>
      <c r="D12" s="15"/>
      <c r="E12" s="15"/>
      <c r="F12" s="15"/>
      <c r="G12" s="15"/>
      <c r="H12" s="15"/>
      <c r="I12" s="15"/>
      <c r="J12" s="63"/>
      <c r="K12" s="63"/>
      <c r="L12" s="63"/>
      <c r="M12" s="63"/>
      <c r="N12" s="63"/>
      <c r="O12" s="63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5"/>
      <c r="C13" s="15"/>
      <c r="D13" s="15"/>
      <c r="E13" s="15"/>
      <c r="F13" s="15"/>
      <c r="G13" s="15"/>
      <c r="H13" s="15"/>
      <c r="I13" s="15"/>
      <c r="J13" s="63"/>
      <c r="K13" s="63"/>
      <c r="L13" s="63"/>
      <c r="M13" s="63"/>
      <c r="N13" s="63"/>
      <c r="O13" s="63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5"/>
      <c r="C14" s="15"/>
      <c r="D14" s="15"/>
      <c r="E14" s="15"/>
      <c r="F14" s="15"/>
      <c r="G14" s="15"/>
      <c r="H14" s="15"/>
      <c r="I14" s="15"/>
      <c r="J14" s="63"/>
      <c r="K14" s="63"/>
      <c r="L14" s="63"/>
      <c r="M14" s="63"/>
      <c r="N14" s="63"/>
      <c r="O14" s="6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64" t="s">
        <v>107</v>
      </c>
      <c r="C15" s="32" t="s">
        <v>5</v>
      </c>
      <c r="D15" s="32" t="s">
        <v>6</v>
      </c>
      <c r="E15" s="32" t="s">
        <v>7</v>
      </c>
      <c r="F15" s="15"/>
      <c r="G15" s="15"/>
      <c r="H15" s="15"/>
      <c r="I15" s="15"/>
      <c r="J15" s="63"/>
      <c r="K15" s="63"/>
      <c r="L15" s="63"/>
      <c r="M15" s="63"/>
      <c r="N15" s="63"/>
      <c r="O15" s="6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35" t="s">
        <v>84</v>
      </c>
      <c r="C16" s="37">
        <v>326.0</v>
      </c>
      <c r="D16" s="37">
        <v>360.0</v>
      </c>
      <c r="E16" s="37">
        <v>400.0</v>
      </c>
      <c r="F16" s="15"/>
      <c r="G16" s="15"/>
      <c r="H16" s="119"/>
      <c r="I16" s="119"/>
      <c r="J16" s="120"/>
      <c r="K16" s="121" t="s">
        <v>108</v>
      </c>
      <c r="L16" s="63"/>
      <c r="M16" s="63"/>
      <c r="N16" s="63"/>
      <c r="O16" s="63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35" t="s">
        <v>85</v>
      </c>
      <c r="C17" s="37">
        <v>194.0</v>
      </c>
      <c r="D17" s="37">
        <v>229.0</v>
      </c>
      <c r="E17" s="37">
        <v>253.0</v>
      </c>
      <c r="F17" s="15"/>
      <c r="G17" s="15"/>
      <c r="H17" s="119"/>
      <c r="I17" s="119"/>
      <c r="J17" s="120"/>
      <c r="K17" s="122"/>
      <c r="L17" s="63"/>
      <c r="M17" s="63"/>
      <c r="N17" s="63"/>
      <c r="O17" s="6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35" t="s">
        <v>86</v>
      </c>
      <c r="C18" s="37">
        <v>140.0</v>
      </c>
      <c r="D18" s="37">
        <v>168.0</v>
      </c>
      <c r="E18" s="37">
        <v>187.0</v>
      </c>
      <c r="F18" s="15"/>
      <c r="G18" s="15"/>
      <c r="H18" s="119"/>
      <c r="I18" s="119"/>
      <c r="J18" s="120"/>
      <c r="K18" s="122"/>
      <c r="L18" s="63"/>
      <c r="M18" s="63"/>
      <c r="N18" s="63"/>
      <c r="O18" s="6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35" t="s">
        <v>87</v>
      </c>
      <c r="C19" s="37">
        <v>48.0</v>
      </c>
      <c r="D19" s="37">
        <v>61.0</v>
      </c>
      <c r="E19" s="37">
        <v>74.0</v>
      </c>
      <c r="F19" s="15"/>
      <c r="G19" s="15"/>
      <c r="H19" s="119"/>
      <c r="I19" s="119"/>
      <c r="J19" s="120"/>
      <c r="K19" s="122"/>
      <c r="L19" s="63"/>
      <c r="M19" s="63"/>
      <c r="N19" s="63"/>
      <c r="O19" s="6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40" t="s">
        <v>22</v>
      </c>
      <c r="C20" s="42">
        <f t="shared" ref="C20:E20" si="1">SUM(C16:C19)</f>
        <v>708</v>
      </c>
      <c r="D20" s="42">
        <f t="shared" si="1"/>
        <v>818</v>
      </c>
      <c r="E20" s="42">
        <f t="shared" si="1"/>
        <v>914</v>
      </c>
      <c r="F20" s="15"/>
      <c r="G20" s="15"/>
      <c r="H20" s="15"/>
      <c r="I20" s="15"/>
      <c r="J20" s="15"/>
      <c r="K20" s="123"/>
      <c r="L20" s="63"/>
      <c r="M20" s="63"/>
      <c r="N20" s="63"/>
      <c r="O20" s="6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35"/>
      <c r="C21" s="35"/>
      <c r="D21" s="35"/>
      <c r="E21" s="35"/>
      <c r="F21" s="15"/>
      <c r="G21" s="15"/>
      <c r="H21" s="15"/>
      <c r="I21" s="15"/>
      <c r="J21" s="15"/>
      <c r="K21" s="123"/>
      <c r="L21" s="63"/>
      <c r="M21" s="63"/>
      <c r="N21" s="63"/>
      <c r="O21" s="63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64" t="s">
        <v>109</v>
      </c>
      <c r="C22" s="32" t="s">
        <v>5</v>
      </c>
      <c r="D22" s="32" t="s">
        <v>6</v>
      </c>
      <c r="E22" s="32" t="s">
        <v>7</v>
      </c>
      <c r="F22" s="15"/>
      <c r="G22" s="15"/>
      <c r="H22" s="15"/>
      <c r="I22" s="15"/>
      <c r="J22" s="15"/>
      <c r="K22" s="123"/>
      <c r="L22" s="63"/>
      <c r="M22" s="63"/>
      <c r="N22" s="63"/>
      <c r="O22" s="6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35" t="s">
        <v>84</v>
      </c>
      <c r="C23" s="124">
        <v>379.0</v>
      </c>
      <c r="D23" s="124">
        <v>417.0</v>
      </c>
      <c r="E23" s="124">
        <v>399.0</v>
      </c>
      <c r="F23" s="15"/>
      <c r="G23" s="15"/>
      <c r="H23" s="119"/>
      <c r="I23" s="119"/>
      <c r="J23" s="120"/>
      <c r="K23" s="121" t="s">
        <v>110</v>
      </c>
      <c r="L23" s="63"/>
      <c r="M23" s="63"/>
      <c r="N23" s="63"/>
      <c r="O23" s="6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35" t="s">
        <v>85</v>
      </c>
      <c r="C24" s="124">
        <v>824.0</v>
      </c>
      <c r="D24" s="124">
        <v>828.0</v>
      </c>
      <c r="E24" s="124">
        <v>825.0</v>
      </c>
      <c r="F24" s="15"/>
      <c r="G24" s="15"/>
      <c r="H24" s="119"/>
      <c r="I24" s="119"/>
      <c r="J24" s="120"/>
      <c r="K24" s="122"/>
      <c r="L24" s="63"/>
      <c r="M24" s="63"/>
      <c r="N24" s="63"/>
      <c r="O24" s="6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35" t="s">
        <v>86</v>
      </c>
      <c r="C25" s="124">
        <v>1145.0</v>
      </c>
      <c r="D25" s="124">
        <v>1185.0</v>
      </c>
      <c r="E25" s="124">
        <v>1202.0</v>
      </c>
      <c r="F25" s="15"/>
      <c r="G25" s="15"/>
      <c r="H25" s="119"/>
      <c r="I25" s="119"/>
      <c r="J25" s="120"/>
      <c r="K25" s="122"/>
      <c r="L25" s="63"/>
      <c r="M25" s="63"/>
      <c r="N25" s="63"/>
      <c r="O25" s="6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35" t="s">
        <v>87</v>
      </c>
      <c r="C26" s="124">
        <v>675.0</v>
      </c>
      <c r="D26" s="124">
        <v>677.0</v>
      </c>
      <c r="E26" s="124">
        <v>713.0</v>
      </c>
      <c r="F26" s="15"/>
      <c r="G26" s="15"/>
      <c r="H26" s="119"/>
      <c r="I26" s="119"/>
      <c r="J26" s="120"/>
      <c r="K26" s="122"/>
      <c r="L26" s="63"/>
      <c r="M26" s="63"/>
      <c r="N26" s="63"/>
      <c r="O26" s="6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40" t="s">
        <v>22</v>
      </c>
      <c r="C27" s="125">
        <f t="shared" ref="C27:E27" si="2">SUM(C23:C26)</f>
        <v>3023</v>
      </c>
      <c r="D27" s="125">
        <f t="shared" si="2"/>
        <v>3107</v>
      </c>
      <c r="E27" s="125">
        <f t="shared" si="2"/>
        <v>3139</v>
      </c>
      <c r="F27" s="15"/>
      <c r="G27" s="15"/>
      <c r="H27" s="15"/>
      <c r="I27" s="15"/>
      <c r="J27" s="15"/>
      <c r="K27" s="123"/>
      <c r="L27" s="63"/>
      <c r="M27" s="63"/>
      <c r="N27" s="63"/>
      <c r="O27" s="6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35"/>
      <c r="C28" s="35"/>
      <c r="D28" s="35"/>
      <c r="E28" s="35"/>
      <c r="F28" s="15"/>
      <c r="G28" s="15"/>
      <c r="H28" s="15"/>
      <c r="I28" s="15"/>
      <c r="J28" s="15"/>
      <c r="K28" s="123"/>
      <c r="L28" s="63"/>
      <c r="M28" s="63"/>
      <c r="N28" s="63"/>
      <c r="O28" s="6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64" t="s">
        <v>111</v>
      </c>
      <c r="C29" s="32" t="s">
        <v>5</v>
      </c>
      <c r="D29" s="32" t="s">
        <v>6</v>
      </c>
      <c r="E29" s="32" t="s">
        <v>7</v>
      </c>
      <c r="F29" s="15"/>
      <c r="G29" s="15"/>
      <c r="H29" s="15"/>
      <c r="I29" s="15"/>
      <c r="J29" s="15"/>
      <c r="K29" s="123"/>
      <c r="L29" s="63"/>
      <c r="M29" s="63"/>
      <c r="N29" s="63"/>
      <c r="O29" s="6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35" t="s">
        <v>84</v>
      </c>
      <c r="C30" s="124">
        <v>235.0</v>
      </c>
      <c r="D30" s="124">
        <v>230.0</v>
      </c>
      <c r="E30" s="124">
        <v>195.0</v>
      </c>
      <c r="F30" s="15"/>
      <c r="G30" s="15"/>
      <c r="H30" s="119"/>
      <c r="I30" s="119"/>
      <c r="J30" s="120"/>
      <c r="K30" s="121" t="s">
        <v>112</v>
      </c>
      <c r="L30" s="63"/>
      <c r="M30" s="63"/>
      <c r="N30" s="63"/>
      <c r="O30" s="6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35" t="s">
        <v>85</v>
      </c>
      <c r="C31" s="124">
        <v>432.0</v>
      </c>
      <c r="D31" s="124">
        <v>403.0</v>
      </c>
      <c r="E31" s="124">
        <v>389.0</v>
      </c>
      <c r="F31" s="15"/>
      <c r="G31" s="15"/>
      <c r="H31" s="119"/>
      <c r="I31" s="119"/>
      <c r="J31" s="120"/>
      <c r="K31" s="122"/>
      <c r="L31" s="63"/>
      <c r="M31" s="63"/>
      <c r="N31" s="63"/>
      <c r="O31" s="6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35" t="s">
        <v>86</v>
      </c>
      <c r="C32" s="124">
        <v>519.0</v>
      </c>
      <c r="D32" s="124">
        <v>492.0</v>
      </c>
      <c r="E32" s="124">
        <v>465.0</v>
      </c>
      <c r="F32" s="15"/>
      <c r="G32" s="15"/>
      <c r="H32" s="119"/>
      <c r="I32" s="119"/>
      <c r="J32" s="120"/>
      <c r="K32" s="122"/>
      <c r="L32" s="63"/>
      <c r="M32" s="63"/>
      <c r="N32" s="63"/>
      <c r="O32" s="6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35" t="s">
        <v>87</v>
      </c>
      <c r="C33" s="124">
        <v>301.0</v>
      </c>
      <c r="D33" s="124">
        <v>273.0</v>
      </c>
      <c r="E33" s="124">
        <v>288.0</v>
      </c>
      <c r="F33" s="15"/>
      <c r="G33" s="15"/>
      <c r="H33" s="119"/>
      <c r="I33" s="119"/>
      <c r="J33" s="120"/>
      <c r="K33" s="122"/>
      <c r="L33" s="63"/>
      <c r="M33" s="63"/>
      <c r="N33" s="63"/>
      <c r="O33" s="6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40" t="s">
        <v>22</v>
      </c>
      <c r="C34" s="125">
        <f t="shared" ref="C34:E34" si="3">SUM(C30:C33)</f>
        <v>1487</v>
      </c>
      <c r="D34" s="125">
        <f t="shared" si="3"/>
        <v>1398</v>
      </c>
      <c r="E34" s="125">
        <f t="shared" si="3"/>
        <v>1337</v>
      </c>
      <c r="F34" s="15"/>
      <c r="G34" s="15"/>
      <c r="H34" s="15"/>
      <c r="I34" s="15"/>
      <c r="J34" s="15"/>
      <c r="K34" s="123"/>
      <c r="L34" s="63"/>
      <c r="M34" s="63"/>
      <c r="N34" s="63"/>
      <c r="O34" s="63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35"/>
      <c r="C35" s="35"/>
      <c r="D35" s="35"/>
      <c r="E35" s="35"/>
      <c r="F35" s="15"/>
      <c r="G35" s="15"/>
      <c r="H35" s="15"/>
      <c r="I35" s="15"/>
      <c r="J35" s="15"/>
      <c r="K35" s="123"/>
      <c r="L35" s="63"/>
      <c r="M35" s="63"/>
      <c r="N35" s="63"/>
      <c r="O35" s="6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64" t="s">
        <v>113</v>
      </c>
      <c r="C36" s="32" t="s">
        <v>5</v>
      </c>
      <c r="D36" s="32" t="s">
        <v>6</v>
      </c>
      <c r="E36" s="32" t="s">
        <v>7</v>
      </c>
      <c r="F36" s="15"/>
      <c r="G36" s="15"/>
      <c r="H36" s="15"/>
      <c r="I36" s="15"/>
      <c r="J36" s="15"/>
      <c r="K36" s="123"/>
      <c r="L36" s="63"/>
      <c r="M36" s="63"/>
      <c r="N36" s="63"/>
      <c r="O36" s="63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35" t="s">
        <v>84</v>
      </c>
      <c r="C37" s="124">
        <f t="shared" ref="C37:E37" si="4">C16*C23</f>
        <v>123554</v>
      </c>
      <c r="D37" s="124">
        <f t="shared" si="4"/>
        <v>150120</v>
      </c>
      <c r="E37" s="124">
        <f t="shared" si="4"/>
        <v>159600</v>
      </c>
      <c r="F37" s="15"/>
      <c r="G37" s="15"/>
      <c r="H37" s="15"/>
      <c r="I37" s="15"/>
      <c r="J37" s="120"/>
      <c r="K37" s="121" t="s">
        <v>114</v>
      </c>
      <c r="L37" s="63"/>
      <c r="M37" s="63"/>
      <c r="N37" s="63"/>
      <c r="O37" s="63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35" t="s">
        <v>85</v>
      </c>
      <c r="C38" s="124">
        <f t="shared" ref="C38:E38" si="5">C17*C24</f>
        <v>159856</v>
      </c>
      <c r="D38" s="124">
        <f t="shared" si="5"/>
        <v>189612</v>
      </c>
      <c r="E38" s="124">
        <f t="shared" si="5"/>
        <v>208725</v>
      </c>
      <c r="F38" s="15"/>
      <c r="G38" s="15"/>
      <c r="H38" s="15"/>
      <c r="I38" s="15"/>
      <c r="J38" s="120"/>
      <c r="K38" s="122"/>
      <c r="L38" s="63"/>
      <c r="M38" s="63"/>
      <c r="N38" s="63"/>
      <c r="O38" s="6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35" t="s">
        <v>86</v>
      </c>
      <c r="C39" s="124">
        <f t="shared" ref="C39:E39" si="6">C18*C25</f>
        <v>160300</v>
      </c>
      <c r="D39" s="124">
        <f t="shared" si="6"/>
        <v>199080</v>
      </c>
      <c r="E39" s="124">
        <f t="shared" si="6"/>
        <v>224774</v>
      </c>
      <c r="F39" s="15"/>
      <c r="G39" s="15"/>
      <c r="H39" s="15"/>
      <c r="I39" s="15"/>
      <c r="J39" s="120"/>
      <c r="K39" s="122"/>
      <c r="L39" s="63"/>
      <c r="M39" s="63"/>
      <c r="N39" s="63"/>
      <c r="O39" s="6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35" t="s">
        <v>87</v>
      </c>
      <c r="C40" s="124">
        <f t="shared" ref="C40:E40" si="7">C19*C26</f>
        <v>32400</v>
      </c>
      <c r="D40" s="124">
        <f t="shared" si="7"/>
        <v>41297</v>
      </c>
      <c r="E40" s="124">
        <f t="shared" si="7"/>
        <v>52762</v>
      </c>
      <c r="F40" s="15"/>
      <c r="G40" s="15"/>
      <c r="H40" s="15"/>
      <c r="I40" s="15"/>
      <c r="J40" s="120"/>
      <c r="K40" s="122"/>
      <c r="L40" s="63"/>
      <c r="M40" s="63"/>
      <c r="N40" s="63"/>
      <c r="O40" s="63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40" t="s">
        <v>22</v>
      </c>
      <c r="C41" s="125">
        <f t="shared" ref="C41:E41" si="8">SUM(C37:C40)</f>
        <v>476110</v>
      </c>
      <c r="D41" s="125">
        <f t="shared" si="8"/>
        <v>580109</v>
      </c>
      <c r="E41" s="125">
        <f t="shared" si="8"/>
        <v>645861</v>
      </c>
      <c r="F41" s="15"/>
      <c r="G41" s="15"/>
      <c r="H41" s="15"/>
      <c r="I41" s="15"/>
      <c r="J41" s="120"/>
      <c r="K41" s="123"/>
      <c r="L41" s="63"/>
      <c r="M41" s="63"/>
      <c r="N41" s="63"/>
      <c r="O41" s="63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35"/>
      <c r="C42" s="35"/>
      <c r="D42" s="35"/>
      <c r="E42" s="35"/>
      <c r="F42" s="15"/>
      <c r="G42" s="15"/>
      <c r="H42" s="15"/>
      <c r="I42" s="15"/>
      <c r="J42" s="120"/>
      <c r="K42" s="123"/>
      <c r="L42" s="63"/>
      <c r="M42" s="63"/>
      <c r="N42" s="63"/>
      <c r="O42" s="6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64" t="s">
        <v>115</v>
      </c>
      <c r="C43" s="32" t="s">
        <v>5</v>
      </c>
      <c r="D43" s="32" t="s">
        <v>6</v>
      </c>
      <c r="E43" s="32" t="s">
        <v>7</v>
      </c>
      <c r="F43" s="15"/>
      <c r="G43" s="15"/>
      <c r="H43" s="15"/>
      <c r="I43" s="15"/>
      <c r="J43" s="120"/>
      <c r="K43" s="123"/>
      <c r="L43" s="63"/>
      <c r="M43" s="63"/>
      <c r="N43" s="63"/>
      <c r="O43" s="6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35" t="s">
        <v>84</v>
      </c>
      <c r="C44" s="124">
        <f t="shared" ref="C44:E44" si="9">C16*C30</f>
        <v>76610</v>
      </c>
      <c r="D44" s="124">
        <f t="shared" si="9"/>
        <v>82800</v>
      </c>
      <c r="E44" s="124">
        <f t="shared" si="9"/>
        <v>78000</v>
      </c>
      <c r="F44" s="15"/>
      <c r="G44" s="15"/>
      <c r="H44" s="15"/>
      <c r="I44" s="15"/>
      <c r="J44" s="120"/>
      <c r="K44" s="123"/>
      <c r="L44" s="63"/>
      <c r="M44" s="63"/>
      <c r="N44" s="63"/>
      <c r="O44" s="63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35" t="s">
        <v>85</v>
      </c>
      <c r="C45" s="124">
        <f t="shared" ref="C45:E45" si="10">C17*C31</f>
        <v>83808</v>
      </c>
      <c r="D45" s="124">
        <f t="shared" si="10"/>
        <v>92287</v>
      </c>
      <c r="E45" s="124">
        <f t="shared" si="10"/>
        <v>98417</v>
      </c>
      <c r="F45" s="15"/>
      <c r="G45" s="15"/>
      <c r="H45" s="15"/>
      <c r="I45" s="15"/>
      <c r="J45" s="120"/>
      <c r="K45" s="123"/>
      <c r="L45" s="63"/>
      <c r="M45" s="63"/>
      <c r="N45" s="63"/>
      <c r="O45" s="63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35" t="s">
        <v>86</v>
      </c>
      <c r="C46" s="124">
        <f t="shared" ref="C46:E46" si="11">C18*C32</f>
        <v>72660</v>
      </c>
      <c r="D46" s="124">
        <f t="shared" si="11"/>
        <v>82656</v>
      </c>
      <c r="E46" s="124">
        <f t="shared" si="11"/>
        <v>86955</v>
      </c>
      <c r="F46" s="15"/>
      <c r="G46" s="15"/>
      <c r="H46" s="15"/>
      <c r="I46" s="15"/>
      <c r="J46" s="120"/>
      <c r="K46" s="123"/>
      <c r="L46" s="63"/>
      <c r="M46" s="63"/>
      <c r="N46" s="63"/>
      <c r="O46" s="63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35" t="s">
        <v>87</v>
      </c>
      <c r="C47" s="124">
        <f t="shared" ref="C47:E47" si="12">C19*C33</f>
        <v>14448</v>
      </c>
      <c r="D47" s="124">
        <f t="shared" si="12"/>
        <v>16653</v>
      </c>
      <c r="E47" s="124">
        <f t="shared" si="12"/>
        <v>21312</v>
      </c>
      <c r="F47" s="15"/>
      <c r="G47" s="15"/>
      <c r="H47" s="15"/>
      <c r="I47" s="15"/>
      <c r="J47" s="120"/>
      <c r="K47" s="123"/>
      <c r="L47" s="63"/>
      <c r="M47" s="63"/>
      <c r="N47" s="63"/>
      <c r="O47" s="6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40" t="s">
        <v>35</v>
      </c>
      <c r="C48" s="125">
        <f t="shared" ref="C48:E48" si="13">SUM(C44:C47)</f>
        <v>247526</v>
      </c>
      <c r="D48" s="125">
        <f t="shared" si="13"/>
        <v>274396</v>
      </c>
      <c r="E48" s="125">
        <f t="shared" si="13"/>
        <v>284684</v>
      </c>
      <c r="F48" s="15"/>
      <c r="G48" s="15"/>
      <c r="H48" s="15"/>
      <c r="I48" s="15"/>
      <c r="J48" s="120"/>
      <c r="K48" s="123"/>
      <c r="L48" s="63"/>
      <c r="M48" s="63"/>
      <c r="N48" s="63"/>
      <c r="O48" s="63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35"/>
      <c r="C49" s="35"/>
      <c r="D49" s="35"/>
      <c r="E49" s="35"/>
      <c r="F49" s="15"/>
      <c r="G49" s="15"/>
      <c r="H49" s="15"/>
      <c r="I49" s="15"/>
      <c r="J49" s="120"/>
      <c r="K49" s="123"/>
      <c r="L49" s="63"/>
      <c r="M49" s="63"/>
      <c r="N49" s="63"/>
      <c r="O49" s="63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8.0" customHeight="1">
      <c r="A50" s="15"/>
      <c r="B50" s="126" t="s">
        <v>116</v>
      </c>
      <c r="C50" s="32" t="s">
        <v>5</v>
      </c>
      <c r="D50" s="32" t="s">
        <v>6</v>
      </c>
      <c r="E50" s="32" t="s">
        <v>7</v>
      </c>
      <c r="F50" s="15"/>
      <c r="G50" s="15"/>
      <c r="H50" s="15"/>
      <c r="I50" s="15"/>
      <c r="J50" s="120"/>
      <c r="K50" s="123"/>
      <c r="L50" s="63"/>
      <c r="M50" s="63"/>
      <c r="N50" s="63"/>
      <c r="O50" s="63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35" t="s">
        <v>84</v>
      </c>
      <c r="C51" s="124">
        <f t="shared" ref="C51:E51" si="14">C37-C44</f>
        <v>46944</v>
      </c>
      <c r="D51" s="124">
        <f t="shared" si="14"/>
        <v>67320</v>
      </c>
      <c r="E51" s="124">
        <f t="shared" si="14"/>
        <v>81600</v>
      </c>
      <c r="F51" s="15"/>
      <c r="G51" s="15"/>
      <c r="H51" s="15"/>
      <c r="I51" s="15"/>
      <c r="J51" s="120"/>
      <c r="K51" s="123"/>
      <c r="L51" s="63"/>
      <c r="M51" s="63"/>
      <c r="N51" s="63"/>
      <c r="O51" s="63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35" t="s">
        <v>85</v>
      </c>
      <c r="C52" s="124">
        <f t="shared" ref="C52:E52" si="15">C38-C45</f>
        <v>76048</v>
      </c>
      <c r="D52" s="124">
        <f t="shared" si="15"/>
        <v>97325</v>
      </c>
      <c r="E52" s="124">
        <f t="shared" si="15"/>
        <v>110308</v>
      </c>
      <c r="F52" s="15"/>
      <c r="G52" s="15"/>
      <c r="H52" s="15"/>
      <c r="I52" s="15"/>
      <c r="J52" s="120"/>
      <c r="K52" s="123"/>
      <c r="L52" s="63"/>
      <c r="M52" s="63"/>
      <c r="N52" s="63"/>
      <c r="O52" s="63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35" t="s">
        <v>86</v>
      </c>
      <c r="C53" s="124">
        <f t="shared" ref="C53:E53" si="16">C39-C46</f>
        <v>87640</v>
      </c>
      <c r="D53" s="124">
        <f t="shared" si="16"/>
        <v>116424</v>
      </c>
      <c r="E53" s="124">
        <f t="shared" si="16"/>
        <v>137819</v>
      </c>
      <c r="F53" s="15"/>
      <c r="G53" s="15"/>
      <c r="H53" s="15"/>
      <c r="I53" s="15"/>
      <c r="J53" s="120"/>
      <c r="K53" s="123"/>
      <c r="L53" s="63"/>
      <c r="M53" s="63"/>
      <c r="N53" s="63"/>
      <c r="O53" s="63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35" t="s">
        <v>87</v>
      </c>
      <c r="C54" s="124">
        <f t="shared" ref="C54:E54" si="17">C40-C47</f>
        <v>17952</v>
      </c>
      <c r="D54" s="124">
        <f t="shared" si="17"/>
        <v>24644</v>
      </c>
      <c r="E54" s="124">
        <f t="shared" si="17"/>
        <v>31450</v>
      </c>
      <c r="F54" s="15"/>
      <c r="G54" s="15"/>
      <c r="H54" s="15"/>
      <c r="I54" s="15"/>
      <c r="J54" s="120"/>
      <c r="K54" s="123"/>
      <c r="L54" s="63"/>
      <c r="M54" s="63"/>
      <c r="N54" s="63"/>
      <c r="O54" s="63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40" t="s">
        <v>35</v>
      </c>
      <c r="C55" s="125">
        <f t="shared" ref="C55:E55" si="18">SUM(C51:C54)</f>
        <v>228584</v>
      </c>
      <c r="D55" s="125">
        <f t="shared" si="18"/>
        <v>305713</v>
      </c>
      <c r="E55" s="125">
        <f t="shared" si="18"/>
        <v>361177</v>
      </c>
      <c r="F55" s="15"/>
      <c r="G55" s="15"/>
      <c r="H55" s="15"/>
      <c r="I55" s="15"/>
      <c r="J55" s="120"/>
      <c r="K55" s="123"/>
      <c r="L55" s="63"/>
      <c r="M55" s="63"/>
      <c r="N55" s="63"/>
      <c r="O55" s="6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63"/>
      <c r="K56" s="63"/>
      <c r="L56" s="63"/>
      <c r="M56" s="63"/>
      <c r="N56" s="63"/>
      <c r="O56" s="63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63"/>
      <c r="K57" s="63"/>
      <c r="L57" s="63"/>
      <c r="M57" s="63"/>
      <c r="N57" s="63"/>
      <c r="O57" s="63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63"/>
      <c r="K58" s="63"/>
      <c r="L58" s="63"/>
      <c r="M58" s="63"/>
      <c r="N58" s="63"/>
      <c r="O58" s="6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63"/>
      <c r="K59" s="63"/>
      <c r="L59" s="63"/>
      <c r="M59" s="63"/>
      <c r="N59" s="63"/>
      <c r="O59" s="63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63"/>
      <c r="K60" s="63"/>
      <c r="L60" s="63"/>
      <c r="M60" s="63"/>
      <c r="N60" s="63"/>
      <c r="O60" s="63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63"/>
      <c r="K61" s="63"/>
      <c r="L61" s="63"/>
      <c r="M61" s="63"/>
      <c r="N61" s="63"/>
      <c r="O61" s="63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63"/>
      <c r="K62" s="63"/>
      <c r="L62" s="63"/>
      <c r="M62" s="63"/>
      <c r="N62" s="63"/>
      <c r="O62" s="63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63"/>
      <c r="K63" s="63"/>
      <c r="L63" s="63"/>
      <c r="M63" s="63"/>
      <c r="N63" s="63"/>
      <c r="O63" s="63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63"/>
      <c r="K64" s="63"/>
      <c r="L64" s="63"/>
      <c r="M64" s="63"/>
      <c r="N64" s="63"/>
      <c r="O64" s="6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63"/>
      <c r="K65" s="63"/>
      <c r="L65" s="63"/>
      <c r="M65" s="63"/>
      <c r="N65" s="63"/>
      <c r="O65" s="63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63"/>
      <c r="K66" s="63"/>
      <c r="L66" s="63"/>
      <c r="M66" s="63"/>
      <c r="N66" s="63"/>
      <c r="O66" s="63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63"/>
      <c r="K67" s="63"/>
      <c r="L67" s="63"/>
      <c r="M67" s="63"/>
      <c r="N67" s="63"/>
      <c r="O67" s="63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63"/>
      <c r="K68" s="63"/>
      <c r="L68" s="63"/>
      <c r="M68" s="63"/>
      <c r="N68" s="63"/>
      <c r="O68" s="63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63"/>
      <c r="K69" s="63"/>
      <c r="L69" s="63"/>
      <c r="M69" s="63"/>
      <c r="N69" s="63"/>
      <c r="O69" s="63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63"/>
      <c r="K70" s="63"/>
      <c r="L70" s="63"/>
      <c r="M70" s="63"/>
      <c r="N70" s="63"/>
      <c r="O70" s="63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63"/>
      <c r="K71" s="63"/>
      <c r="L71" s="63"/>
      <c r="M71" s="63"/>
      <c r="N71" s="63"/>
      <c r="O71" s="63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63"/>
      <c r="K72" s="63"/>
      <c r="L72" s="63"/>
      <c r="M72" s="63"/>
      <c r="N72" s="63"/>
      <c r="O72" s="63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63"/>
      <c r="K73" s="63"/>
      <c r="L73" s="63"/>
      <c r="M73" s="63"/>
      <c r="N73" s="63"/>
      <c r="O73" s="63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63"/>
      <c r="K74" s="63"/>
      <c r="L74" s="63"/>
      <c r="M74" s="63"/>
      <c r="N74" s="63"/>
      <c r="O74" s="6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63"/>
      <c r="K75" s="63"/>
      <c r="L75" s="63"/>
      <c r="M75" s="63"/>
      <c r="N75" s="63"/>
      <c r="O75" s="6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63"/>
      <c r="K76" s="63"/>
      <c r="L76" s="63"/>
      <c r="M76" s="63"/>
      <c r="N76" s="63"/>
      <c r="O76" s="63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63"/>
      <c r="K77" s="63"/>
      <c r="L77" s="63"/>
      <c r="M77" s="63"/>
      <c r="N77" s="63"/>
      <c r="O77" s="63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63"/>
      <c r="K78" s="63"/>
      <c r="L78" s="63"/>
      <c r="M78" s="63"/>
      <c r="N78" s="63"/>
      <c r="O78" s="6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63"/>
      <c r="K79" s="63"/>
      <c r="L79" s="63"/>
      <c r="M79" s="63"/>
      <c r="N79" s="63"/>
      <c r="O79" s="6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63"/>
      <c r="K80" s="63"/>
      <c r="L80" s="63"/>
      <c r="M80" s="63"/>
      <c r="N80" s="63"/>
      <c r="O80" s="6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63"/>
      <c r="K81" s="63"/>
      <c r="L81" s="63"/>
      <c r="M81" s="63"/>
      <c r="N81" s="63"/>
      <c r="O81" s="63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63"/>
      <c r="K82" s="63"/>
      <c r="L82" s="63"/>
      <c r="M82" s="63"/>
      <c r="N82" s="63"/>
      <c r="O82" s="63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63"/>
      <c r="K83" s="63"/>
      <c r="L83" s="63"/>
      <c r="M83" s="63"/>
      <c r="N83" s="63"/>
      <c r="O83" s="63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63"/>
      <c r="K84" s="63"/>
      <c r="L84" s="63"/>
      <c r="M84" s="63"/>
      <c r="N84" s="63"/>
      <c r="O84" s="63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63"/>
      <c r="K85" s="63"/>
      <c r="L85" s="63"/>
      <c r="M85" s="63"/>
      <c r="N85" s="63"/>
      <c r="O85" s="63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63"/>
      <c r="K86" s="63"/>
      <c r="L86" s="63"/>
      <c r="M86" s="63"/>
      <c r="N86" s="63"/>
      <c r="O86" s="63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63"/>
      <c r="K87" s="63"/>
      <c r="L87" s="63"/>
      <c r="M87" s="63"/>
      <c r="N87" s="63"/>
      <c r="O87" s="63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63"/>
      <c r="K88" s="63"/>
      <c r="L88" s="63"/>
      <c r="M88" s="63"/>
      <c r="N88" s="63"/>
      <c r="O88" s="63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63"/>
      <c r="K89" s="63"/>
      <c r="L89" s="63"/>
      <c r="M89" s="63"/>
      <c r="N89" s="63"/>
      <c r="O89" s="63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63"/>
      <c r="K90" s="63"/>
      <c r="L90" s="63"/>
      <c r="M90" s="63"/>
      <c r="N90" s="63"/>
      <c r="O90" s="63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63"/>
      <c r="K91" s="63"/>
      <c r="L91" s="63"/>
      <c r="M91" s="63"/>
      <c r="N91" s="63"/>
      <c r="O91" s="6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63"/>
      <c r="K92" s="63"/>
      <c r="L92" s="63"/>
      <c r="M92" s="63"/>
      <c r="N92" s="63"/>
      <c r="O92" s="63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63"/>
      <c r="K93" s="63"/>
      <c r="L93" s="63"/>
      <c r="M93" s="63"/>
      <c r="N93" s="63"/>
      <c r="O93" s="63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63"/>
      <c r="K94" s="63"/>
      <c r="L94" s="63"/>
      <c r="M94" s="63"/>
      <c r="N94" s="63"/>
      <c r="O94" s="6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63"/>
      <c r="K95" s="63"/>
      <c r="L95" s="63"/>
      <c r="M95" s="63"/>
      <c r="N95" s="63"/>
      <c r="O95" s="6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63"/>
      <c r="K96" s="63"/>
      <c r="L96" s="63"/>
      <c r="M96" s="63"/>
      <c r="N96" s="63"/>
      <c r="O96" s="63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63"/>
      <c r="K97" s="63"/>
      <c r="L97" s="63"/>
      <c r="M97" s="63"/>
      <c r="N97" s="63"/>
      <c r="O97" s="63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63"/>
      <c r="K98" s="63"/>
      <c r="L98" s="63"/>
      <c r="M98" s="63"/>
      <c r="N98" s="63"/>
      <c r="O98" s="63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63"/>
      <c r="K99" s="63"/>
      <c r="L99" s="63"/>
      <c r="M99" s="63"/>
      <c r="N99" s="63"/>
      <c r="O99" s="63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63"/>
      <c r="K100" s="63"/>
      <c r="L100" s="63"/>
      <c r="M100" s="63"/>
      <c r="N100" s="63"/>
      <c r="O100" s="63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63"/>
      <c r="K101" s="63"/>
      <c r="L101" s="63"/>
      <c r="M101" s="63"/>
      <c r="N101" s="63"/>
      <c r="O101" s="63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63"/>
      <c r="K102" s="63"/>
      <c r="L102" s="63"/>
      <c r="M102" s="63"/>
      <c r="N102" s="63"/>
      <c r="O102" s="63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63"/>
      <c r="K103" s="63"/>
      <c r="L103" s="63"/>
      <c r="M103" s="63"/>
      <c r="N103" s="63"/>
      <c r="O103" s="63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63"/>
      <c r="K104" s="63"/>
      <c r="L104" s="63"/>
      <c r="M104" s="63"/>
      <c r="N104" s="63"/>
      <c r="O104" s="63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63"/>
      <c r="K105" s="63"/>
      <c r="L105" s="63"/>
      <c r="M105" s="63"/>
      <c r="N105" s="63"/>
      <c r="O105" s="63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63"/>
      <c r="K106" s="63"/>
      <c r="L106" s="63"/>
      <c r="M106" s="63"/>
      <c r="N106" s="63"/>
      <c r="O106" s="63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63"/>
      <c r="K107" s="63"/>
      <c r="L107" s="63"/>
      <c r="M107" s="63"/>
      <c r="N107" s="63"/>
      <c r="O107" s="63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63"/>
      <c r="K108" s="63"/>
      <c r="L108" s="63"/>
      <c r="M108" s="63"/>
      <c r="N108" s="63"/>
      <c r="O108" s="63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63"/>
      <c r="K109" s="63"/>
      <c r="L109" s="63"/>
      <c r="M109" s="63"/>
      <c r="N109" s="63"/>
      <c r="O109" s="63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63"/>
      <c r="K110" s="63"/>
      <c r="L110" s="63"/>
      <c r="M110" s="63"/>
      <c r="N110" s="63"/>
      <c r="O110" s="63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63"/>
      <c r="K111" s="63"/>
      <c r="L111" s="63"/>
      <c r="M111" s="63"/>
      <c r="N111" s="63"/>
      <c r="O111" s="63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63"/>
      <c r="K112" s="63"/>
      <c r="L112" s="63"/>
      <c r="M112" s="63"/>
      <c r="N112" s="63"/>
      <c r="O112" s="63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63"/>
      <c r="K113" s="63"/>
      <c r="L113" s="63"/>
      <c r="M113" s="63"/>
      <c r="N113" s="63"/>
      <c r="O113" s="63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63"/>
      <c r="K114" s="63"/>
      <c r="L114" s="63"/>
      <c r="M114" s="63"/>
      <c r="N114" s="63"/>
      <c r="O114" s="63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63"/>
      <c r="K115" s="63"/>
      <c r="L115" s="63"/>
      <c r="M115" s="63"/>
      <c r="N115" s="63"/>
      <c r="O115" s="63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63"/>
      <c r="K116" s="63"/>
      <c r="L116" s="63"/>
      <c r="M116" s="63"/>
      <c r="N116" s="63"/>
      <c r="O116" s="63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63"/>
      <c r="K117" s="63"/>
      <c r="L117" s="63"/>
      <c r="M117" s="63"/>
      <c r="N117" s="63"/>
      <c r="O117" s="63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63"/>
      <c r="K118" s="63"/>
      <c r="L118" s="63"/>
      <c r="M118" s="63"/>
      <c r="N118" s="63"/>
      <c r="O118" s="63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63"/>
      <c r="K119" s="63"/>
      <c r="L119" s="63"/>
      <c r="M119" s="63"/>
      <c r="N119" s="63"/>
      <c r="O119" s="63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63"/>
      <c r="K120" s="63"/>
      <c r="L120" s="63"/>
      <c r="M120" s="63"/>
      <c r="N120" s="63"/>
      <c r="O120" s="63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63"/>
      <c r="K121" s="63"/>
      <c r="L121" s="63"/>
      <c r="M121" s="63"/>
      <c r="N121" s="63"/>
      <c r="O121" s="63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63"/>
      <c r="K122" s="63"/>
      <c r="L122" s="63"/>
      <c r="M122" s="63"/>
      <c r="N122" s="63"/>
      <c r="O122" s="63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63"/>
      <c r="K123" s="63"/>
      <c r="L123" s="63"/>
      <c r="M123" s="63"/>
      <c r="N123" s="63"/>
      <c r="O123" s="63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63"/>
      <c r="K124" s="63"/>
      <c r="L124" s="63"/>
      <c r="M124" s="63"/>
      <c r="N124" s="63"/>
      <c r="O124" s="63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63"/>
      <c r="K125" s="63"/>
      <c r="L125" s="63"/>
      <c r="M125" s="63"/>
      <c r="N125" s="63"/>
      <c r="O125" s="63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63"/>
      <c r="K126" s="63"/>
      <c r="L126" s="63"/>
      <c r="M126" s="63"/>
      <c r="N126" s="63"/>
      <c r="O126" s="63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63"/>
      <c r="K127" s="63"/>
      <c r="L127" s="63"/>
      <c r="M127" s="63"/>
      <c r="N127" s="63"/>
      <c r="O127" s="63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63"/>
      <c r="K128" s="63"/>
      <c r="L128" s="63"/>
      <c r="M128" s="63"/>
      <c r="N128" s="63"/>
      <c r="O128" s="63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63"/>
      <c r="K129" s="63"/>
      <c r="L129" s="63"/>
      <c r="M129" s="63"/>
      <c r="N129" s="63"/>
      <c r="O129" s="63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63"/>
      <c r="K130" s="63"/>
      <c r="L130" s="63"/>
      <c r="M130" s="63"/>
      <c r="N130" s="63"/>
      <c r="O130" s="63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63"/>
      <c r="K131" s="63"/>
      <c r="L131" s="63"/>
      <c r="M131" s="63"/>
      <c r="N131" s="63"/>
      <c r="O131" s="63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63"/>
      <c r="K132" s="63"/>
      <c r="L132" s="63"/>
      <c r="M132" s="63"/>
      <c r="N132" s="63"/>
      <c r="O132" s="63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63"/>
      <c r="K133" s="63"/>
      <c r="L133" s="63"/>
      <c r="M133" s="63"/>
      <c r="N133" s="63"/>
      <c r="O133" s="63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63"/>
      <c r="K134" s="63"/>
      <c r="L134" s="63"/>
      <c r="M134" s="63"/>
      <c r="N134" s="63"/>
      <c r="O134" s="63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63"/>
      <c r="K135" s="63"/>
      <c r="L135" s="63"/>
      <c r="M135" s="63"/>
      <c r="N135" s="63"/>
      <c r="O135" s="63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63"/>
      <c r="K136" s="63"/>
      <c r="L136" s="63"/>
      <c r="M136" s="63"/>
      <c r="N136" s="63"/>
      <c r="O136" s="63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63"/>
      <c r="K137" s="63"/>
      <c r="L137" s="63"/>
      <c r="M137" s="63"/>
      <c r="N137" s="63"/>
      <c r="O137" s="63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63"/>
      <c r="K138" s="63"/>
      <c r="L138" s="63"/>
      <c r="M138" s="63"/>
      <c r="N138" s="63"/>
      <c r="O138" s="63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63"/>
      <c r="K139" s="63"/>
      <c r="L139" s="63"/>
      <c r="M139" s="63"/>
      <c r="N139" s="63"/>
      <c r="O139" s="63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63"/>
      <c r="K140" s="63"/>
      <c r="L140" s="63"/>
      <c r="M140" s="63"/>
      <c r="N140" s="63"/>
      <c r="O140" s="63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63"/>
      <c r="K141" s="63"/>
      <c r="L141" s="63"/>
      <c r="M141" s="63"/>
      <c r="N141" s="63"/>
      <c r="O141" s="63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63"/>
      <c r="K142" s="63"/>
      <c r="L142" s="63"/>
      <c r="M142" s="63"/>
      <c r="N142" s="63"/>
      <c r="O142" s="63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63"/>
      <c r="K143" s="63"/>
      <c r="L143" s="63"/>
      <c r="M143" s="63"/>
      <c r="N143" s="63"/>
      <c r="O143" s="63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63"/>
      <c r="K144" s="63"/>
      <c r="L144" s="63"/>
      <c r="M144" s="63"/>
      <c r="N144" s="63"/>
      <c r="O144" s="63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63"/>
      <c r="K145" s="63"/>
      <c r="L145" s="63"/>
      <c r="M145" s="63"/>
      <c r="N145" s="63"/>
      <c r="O145" s="63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63"/>
      <c r="K146" s="63"/>
      <c r="L146" s="63"/>
      <c r="M146" s="63"/>
      <c r="N146" s="63"/>
      <c r="O146" s="63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63"/>
      <c r="K147" s="63"/>
      <c r="L147" s="63"/>
      <c r="M147" s="63"/>
      <c r="N147" s="63"/>
      <c r="O147" s="63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63"/>
      <c r="K148" s="63"/>
      <c r="L148" s="63"/>
      <c r="M148" s="63"/>
      <c r="N148" s="63"/>
      <c r="O148" s="63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63"/>
      <c r="K149" s="63"/>
      <c r="L149" s="63"/>
      <c r="M149" s="63"/>
      <c r="N149" s="63"/>
      <c r="O149" s="63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63"/>
      <c r="K150" s="63"/>
      <c r="L150" s="63"/>
      <c r="M150" s="63"/>
      <c r="N150" s="63"/>
      <c r="O150" s="63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63"/>
      <c r="K151" s="63"/>
      <c r="L151" s="63"/>
      <c r="M151" s="63"/>
      <c r="N151" s="63"/>
      <c r="O151" s="63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63"/>
      <c r="K152" s="63"/>
      <c r="L152" s="63"/>
      <c r="M152" s="63"/>
      <c r="N152" s="63"/>
      <c r="O152" s="63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63"/>
      <c r="K153" s="63"/>
      <c r="L153" s="63"/>
      <c r="M153" s="63"/>
      <c r="N153" s="63"/>
      <c r="O153" s="63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63"/>
      <c r="K154" s="63"/>
      <c r="L154" s="63"/>
      <c r="M154" s="63"/>
      <c r="N154" s="63"/>
      <c r="O154" s="63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63"/>
      <c r="K155" s="63"/>
      <c r="L155" s="63"/>
      <c r="M155" s="63"/>
      <c r="N155" s="63"/>
      <c r="O155" s="63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63"/>
      <c r="K156" s="63"/>
      <c r="L156" s="63"/>
      <c r="M156" s="63"/>
      <c r="N156" s="63"/>
      <c r="O156" s="63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63"/>
      <c r="K157" s="63"/>
      <c r="L157" s="63"/>
      <c r="M157" s="63"/>
      <c r="N157" s="63"/>
      <c r="O157" s="63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63"/>
      <c r="K158" s="63"/>
      <c r="L158" s="63"/>
      <c r="M158" s="63"/>
      <c r="N158" s="63"/>
      <c r="O158" s="63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63"/>
      <c r="K159" s="63"/>
      <c r="L159" s="63"/>
      <c r="M159" s="63"/>
      <c r="N159" s="63"/>
      <c r="O159" s="63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63"/>
      <c r="K160" s="63"/>
      <c r="L160" s="63"/>
      <c r="M160" s="63"/>
      <c r="N160" s="63"/>
      <c r="O160" s="63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63"/>
      <c r="K161" s="63"/>
      <c r="L161" s="63"/>
      <c r="M161" s="63"/>
      <c r="N161" s="63"/>
      <c r="O161" s="63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63"/>
      <c r="K162" s="63"/>
      <c r="L162" s="63"/>
      <c r="M162" s="63"/>
      <c r="N162" s="63"/>
      <c r="O162" s="63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63"/>
      <c r="K163" s="63"/>
      <c r="L163" s="63"/>
      <c r="M163" s="63"/>
      <c r="N163" s="63"/>
      <c r="O163" s="63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63"/>
      <c r="K164" s="63"/>
      <c r="L164" s="63"/>
      <c r="M164" s="63"/>
      <c r="N164" s="63"/>
      <c r="O164" s="63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63"/>
      <c r="K165" s="63"/>
      <c r="L165" s="63"/>
      <c r="M165" s="63"/>
      <c r="N165" s="63"/>
      <c r="O165" s="63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63"/>
      <c r="K166" s="63"/>
      <c r="L166" s="63"/>
      <c r="M166" s="63"/>
      <c r="N166" s="63"/>
      <c r="O166" s="63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63"/>
      <c r="K167" s="63"/>
      <c r="L167" s="63"/>
      <c r="M167" s="63"/>
      <c r="N167" s="63"/>
      <c r="O167" s="63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63"/>
      <c r="K168" s="63"/>
      <c r="L168" s="63"/>
      <c r="M168" s="63"/>
      <c r="N168" s="63"/>
      <c r="O168" s="63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63"/>
      <c r="K169" s="63"/>
      <c r="L169" s="63"/>
      <c r="M169" s="63"/>
      <c r="N169" s="63"/>
      <c r="O169" s="63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63"/>
      <c r="K170" s="63"/>
      <c r="L170" s="63"/>
      <c r="M170" s="63"/>
      <c r="N170" s="63"/>
      <c r="O170" s="63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63"/>
      <c r="K171" s="63"/>
      <c r="L171" s="63"/>
      <c r="M171" s="63"/>
      <c r="N171" s="63"/>
      <c r="O171" s="63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63"/>
      <c r="K172" s="63"/>
      <c r="L172" s="63"/>
      <c r="M172" s="63"/>
      <c r="N172" s="63"/>
      <c r="O172" s="63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63"/>
      <c r="K173" s="63"/>
      <c r="L173" s="63"/>
      <c r="M173" s="63"/>
      <c r="N173" s="63"/>
      <c r="O173" s="63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63"/>
      <c r="K174" s="63"/>
      <c r="L174" s="63"/>
      <c r="M174" s="63"/>
      <c r="N174" s="63"/>
      <c r="O174" s="63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63"/>
      <c r="K175" s="63"/>
      <c r="L175" s="63"/>
      <c r="M175" s="63"/>
      <c r="N175" s="63"/>
      <c r="O175" s="63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63"/>
      <c r="K176" s="63"/>
      <c r="L176" s="63"/>
      <c r="M176" s="63"/>
      <c r="N176" s="63"/>
      <c r="O176" s="63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63"/>
      <c r="K177" s="63"/>
      <c r="L177" s="63"/>
      <c r="M177" s="63"/>
      <c r="N177" s="63"/>
      <c r="O177" s="63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63"/>
      <c r="K178" s="63"/>
      <c r="L178" s="63"/>
      <c r="M178" s="63"/>
      <c r="N178" s="63"/>
      <c r="O178" s="63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63"/>
      <c r="K179" s="63"/>
      <c r="L179" s="63"/>
      <c r="M179" s="63"/>
      <c r="N179" s="63"/>
      <c r="O179" s="63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63"/>
      <c r="K180" s="63"/>
      <c r="L180" s="63"/>
      <c r="M180" s="63"/>
      <c r="N180" s="63"/>
      <c r="O180" s="63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63"/>
      <c r="K181" s="63"/>
      <c r="L181" s="63"/>
      <c r="M181" s="63"/>
      <c r="N181" s="63"/>
      <c r="O181" s="63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63"/>
      <c r="K182" s="63"/>
      <c r="L182" s="63"/>
      <c r="M182" s="63"/>
      <c r="N182" s="63"/>
      <c r="O182" s="63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63"/>
      <c r="K183" s="63"/>
      <c r="L183" s="63"/>
      <c r="M183" s="63"/>
      <c r="N183" s="63"/>
      <c r="O183" s="63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63"/>
      <c r="K184" s="63"/>
      <c r="L184" s="63"/>
      <c r="M184" s="63"/>
      <c r="N184" s="63"/>
      <c r="O184" s="63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63"/>
      <c r="K185" s="63"/>
      <c r="L185" s="63"/>
      <c r="M185" s="63"/>
      <c r="N185" s="63"/>
      <c r="O185" s="63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63"/>
      <c r="K186" s="63"/>
      <c r="L186" s="63"/>
      <c r="M186" s="63"/>
      <c r="N186" s="63"/>
      <c r="O186" s="63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63"/>
      <c r="K187" s="63"/>
      <c r="L187" s="63"/>
      <c r="M187" s="63"/>
      <c r="N187" s="63"/>
      <c r="O187" s="63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63"/>
      <c r="K188" s="63"/>
      <c r="L188" s="63"/>
      <c r="M188" s="63"/>
      <c r="N188" s="63"/>
      <c r="O188" s="63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63"/>
      <c r="K189" s="63"/>
      <c r="L189" s="63"/>
      <c r="M189" s="63"/>
      <c r="N189" s="63"/>
      <c r="O189" s="63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63"/>
      <c r="K190" s="63"/>
      <c r="L190" s="63"/>
      <c r="M190" s="63"/>
      <c r="N190" s="63"/>
      <c r="O190" s="63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63"/>
      <c r="K191" s="63"/>
      <c r="L191" s="63"/>
      <c r="M191" s="63"/>
      <c r="N191" s="63"/>
      <c r="O191" s="63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63"/>
      <c r="K192" s="63"/>
      <c r="L192" s="63"/>
      <c r="M192" s="63"/>
      <c r="N192" s="63"/>
      <c r="O192" s="63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63"/>
      <c r="K193" s="63"/>
      <c r="L193" s="63"/>
      <c r="M193" s="63"/>
      <c r="N193" s="63"/>
      <c r="O193" s="63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63"/>
      <c r="K194" s="63"/>
      <c r="L194" s="63"/>
      <c r="M194" s="63"/>
      <c r="N194" s="63"/>
      <c r="O194" s="63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63"/>
      <c r="K195" s="63"/>
      <c r="L195" s="63"/>
      <c r="M195" s="63"/>
      <c r="N195" s="63"/>
      <c r="O195" s="63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63"/>
      <c r="K196" s="63"/>
      <c r="L196" s="63"/>
      <c r="M196" s="63"/>
      <c r="N196" s="63"/>
      <c r="O196" s="63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63"/>
      <c r="K197" s="63"/>
      <c r="L197" s="63"/>
      <c r="M197" s="63"/>
      <c r="N197" s="63"/>
      <c r="O197" s="63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63"/>
      <c r="K198" s="63"/>
      <c r="L198" s="63"/>
      <c r="M198" s="63"/>
      <c r="N198" s="63"/>
      <c r="O198" s="63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63"/>
      <c r="K199" s="63"/>
      <c r="L199" s="63"/>
      <c r="M199" s="63"/>
      <c r="N199" s="63"/>
      <c r="O199" s="63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63"/>
      <c r="K200" s="63"/>
      <c r="L200" s="63"/>
      <c r="M200" s="63"/>
      <c r="N200" s="63"/>
      <c r="O200" s="63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63"/>
      <c r="K201" s="63"/>
      <c r="L201" s="63"/>
      <c r="M201" s="63"/>
      <c r="N201" s="63"/>
      <c r="O201" s="63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63"/>
      <c r="K202" s="63"/>
      <c r="L202" s="63"/>
      <c r="M202" s="63"/>
      <c r="N202" s="63"/>
      <c r="O202" s="63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63"/>
      <c r="K203" s="63"/>
      <c r="L203" s="63"/>
      <c r="M203" s="63"/>
      <c r="N203" s="63"/>
      <c r="O203" s="63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63"/>
      <c r="K204" s="63"/>
      <c r="L204" s="63"/>
      <c r="M204" s="63"/>
      <c r="N204" s="63"/>
      <c r="O204" s="63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63"/>
      <c r="K205" s="63"/>
      <c r="L205" s="63"/>
      <c r="M205" s="63"/>
      <c r="N205" s="63"/>
      <c r="O205" s="63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63"/>
      <c r="K206" s="63"/>
      <c r="L206" s="63"/>
      <c r="M206" s="63"/>
      <c r="N206" s="63"/>
      <c r="O206" s="63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63"/>
      <c r="K207" s="63"/>
      <c r="L207" s="63"/>
      <c r="M207" s="63"/>
      <c r="N207" s="63"/>
      <c r="O207" s="63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63"/>
      <c r="K208" s="63"/>
      <c r="L208" s="63"/>
      <c r="M208" s="63"/>
      <c r="N208" s="63"/>
      <c r="O208" s="63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63"/>
      <c r="K209" s="63"/>
      <c r="L209" s="63"/>
      <c r="M209" s="63"/>
      <c r="N209" s="63"/>
      <c r="O209" s="63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63"/>
      <c r="K210" s="63"/>
      <c r="L210" s="63"/>
      <c r="M210" s="63"/>
      <c r="N210" s="63"/>
      <c r="O210" s="63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63"/>
      <c r="K211" s="63"/>
      <c r="L211" s="63"/>
      <c r="M211" s="63"/>
      <c r="N211" s="63"/>
      <c r="O211" s="63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63"/>
      <c r="K212" s="63"/>
      <c r="L212" s="63"/>
      <c r="M212" s="63"/>
      <c r="N212" s="63"/>
      <c r="O212" s="63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63"/>
      <c r="K213" s="63"/>
      <c r="L213" s="63"/>
      <c r="M213" s="63"/>
      <c r="N213" s="63"/>
      <c r="O213" s="63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63"/>
      <c r="K214" s="63"/>
      <c r="L214" s="63"/>
      <c r="M214" s="63"/>
      <c r="N214" s="63"/>
      <c r="O214" s="63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63"/>
      <c r="K215" s="63"/>
      <c r="L215" s="63"/>
      <c r="M215" s="63"/>
      <c r="N215" s="63"/>
      <c r="O215" s="63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63"/>
      <c r="K216" s="63"/>
      <c r="L216" s="63"/>
      <c r="M216" s="63"/>
      <c r="N216" s="63"/>
      <c r="O216" s="63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63"/>
      <c r="K217" s="63"/>
      <c r="L217" s="63"/>
      <c r="M217" s="63"/>
      <c r="N217" s="63"/>
      <c r="O217" s="63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63"/>
      <c r="K218" s="63"/>
      <c r="L218" s="63"/>
      <c r="M218" s="63"/>
      <c r="N218" s="63"/>
      <c r="O218" s="63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63"/>
      <c r="K219" s="63"/>
      <c r="L219" s="63"/>
      <c r="M219" s="63"/>
      <c r="N219" s="63"/>
      <c r="O219" s="63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63"/>
      <c r="K220" s="63"/>
      <c r="L220" s="63"/>
      <c r="M220" s="63"/>
      <c r="N220" s="63"/>
      <c r="O220" s="63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63"/>
      <c r="K221" s="63"/>
      <c r="L221" s="63"/>
      <c r="M221" s="63"/>
      <c r="N221" s="63"/>
      <c r="O221" s="63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63"/>
      <c r="K222" s="63"/>
      <c r="L222" s="63"/>
      <c r="M222" s="63"/>
      <c r="N222" s="63"/>
      <c r="O222" s="63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63"/>
      <c r="K223" s="63"/>
      <c r="L223" s="63"/>
      <c r="M223" s="63"/>
      <c r="N223" s="63"/>
      <c r="O223" s="63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63"/>
      <c r="K224" s="63"/>
      <c r="L224" s="63"/>
      <c r="M224" s="63"/>
      <c r="N224" s="63"/>
      <c r="O224" s="63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63"/>
      <c r="K225" s="63"/>
      <c r="L225" s="63"/>
      <c r="M225" s="63"/>
      <c r="N225" s="63"/>
      <c r="O225" s="63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63"/>
      <c r="K226" s="63"/>
      <c r="L226" s="63"/>
      <c r="M226" s="63"/>
      <c r="N226" s="63"/>
      <c r="O226" s="63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63"/>
      <c r="K227" s="63"/>
      <c r="L227" s="63"/>
      <c r="M227" s="63"/>
      <c r="N227" s="63"/>
      <c r="O227" s="63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63"/>
      <c r="K228" s="63"/>
      <c r="L228" s="63"/>
      <c r="M228" s="63"/>
      <c r="N228" s="63"/>
      <c r="O228" s="63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63"/>
      <c r="K229" s="63"/>
      <c r="L229" s="63"/>
      <c r="M229" s="63"/>
      <c r="N229" s="63"/>
      <c r="O229" s="63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63"/>
      <c r="K230" s="63"/>
      <c r="L230" s="63"/>
      <c r="M230" s="63"/>
      <c r="N230" s="63"/>
      <c r="O230" s="63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63"/>
      <c r="K231" s="63"/>
      <c r="L231" s="63"/>
      <c r="M231" s="63"/>
      <c r="N231" s="63"/>
      <c r="O231" s="63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63"/>
      <c r="K232" s="63"/>
      <c r="L232" s="63"/>
      <c r="M232" s="63"/>
      <c r="N232" s="63"/>
      <c r="O232" s="63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63"/>
      <c r="K233" s="63"/>
      <c r="L233" s="63"/>
      <c r="M233" s="63"/>
      <c r="N233" s="63"/>
      <c r="O233" s="63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63"/>
      <c r="K234" s="63"/>
      <c r="L234" s="63"/>
      <c r="M234" s="63"/>
      <c r="N234" s="63"/>
      <c r="O234" s="63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63"/>
      <c r="K235" s="63"/>
      <c r="L235" s="63"/>
      <c r="M235" s="63"/>
      <c r="N235" s="63"/>
      <c r="O235" s="63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63"/>
      <c r="K236" s="63"/>
      <c r="L236" s="63"/>
      <c r="M236" s="63"/>
      <c r="N236" s="63"/>
      <c r="O236" s="63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63"/>
      <c r="K237" s="63"/>
      <c r="L237" s="63"/>
      <c r="M237" s="63"/>
      <c r="N237" s="63"/>
      <c r="O237" s="63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63"/>
      <c r="K238" s="63"/>
      <c r="L238" s="63"/>
      <c r="M238" s="63"/>
      <c r="N238" s="63"/>
      <c r="O238" s="63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63"/>
      <c r="K239" s="63"/>
      <c r="L239" s="63"/>
      <c r="M239" s="63"/>
      <c r="N239" s="63"/>
      <c r="O239" s="63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63"/>
      <c r="K240" s="63"/>
      <c r="L240" s="63"/>
      <c r="M240" s="63"/>
      <c r="N240" s="63"/>
      <c r="O240" s="63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63"/>
      <c r="K241" s="63"/>
      <c r="L241" s="63"/>
      <c r="M241" s="63"/>
      <c r="N241" s="63"/>
      <c r="O241" s="63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63"/>
      <c r="K242" s="63"/>
      <c r="L242" s="63"/>
      <c r="M242" s="63"/>
      <c r="N242" s="63"/>
      <c r="O242" s="63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63"/>
      <c r="K243" s="63"/>
      <c r="L243" s="63"/>
      <c r="M243" s="63"/>
      <c r="N243" s="63"/>
      <c r="O243" s="63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63"/>
      <c r="K244" s="63"/>
      <c r="L244" s="63"/>
      <c r="M244" s="63"/>
      <c r="N244" s="63"/>
      <c r="O244" s="63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63"/>
      <c r="K245" s="63"/>
      <c r="L245" s="63"/>
      <c r="M245" s="63"/>
      <c r="N245" s="63"/>
      <c r="O245" s="63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63"/>
      <c r="K246" s="63"/>
      <c r="L246" s="63"/>
      <c r="M246" s="63"/>
      <c r="N246" s="63"/>
      <c r="O246" s="63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63"/>
      <c r="K247" s="63"/>
      <c r="L247" s="63"/>
      <c r="M247" s="63"/>
      <c r="N247" s="63"/>
      <c r="O247" s="63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63"/>
      <c r="K248" s="63"/>
      <c r="L248" s="63"/>
      <c r="M248" s="63"/>
      <c r="N248" s="63"/>
      <c r="O248" s="63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63"/>
      <c r="K249" s="63"/>
      <c r="L249" s="63"/>
      <c r="M249" s="63"/>
      <c r="N249" s="63"/>
      <c r="O249" s="63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63"/>
      <c r="K250" s="63"/>
      <c r="L250" s="63"/>
      <c r="M250" s="63"/>
      <c r="N250" s="63"/>
      <c r="O250" s="63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63"/>
      <c r="K251" s="63"/>
      <c r="L251" s="63"/>
      <c r="M251" s="63"/>
      <c r="N251" s="63"/>
      <c r="O251" s="63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63"/>
      <c r="K252" s="63"/>
      <c r="L252" s="63"/>
      <c r="M252" s="63"/>
      <c r="N252" s="63"/>
      <c r="O252" s="63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63"/>
      <c r="K253" s="63"/>
      <c r="L253" s="63"/>
      <c r="M253" s="63"/>
      <c r="N253" s="63"/>
      <c r="O253" s="63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63"/>
      <c r="K254" s="63"/>
      <c r="L254" s="63"/>
      <c r="M254" s="63"/>
      <c r="N254" s="63"/>
      <c r="O254" s="63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63"/>
      <c r="K255" s="63"/>
      <c r="L255" s="63"/>
      <c r="M255" s="63"/>
      <c r="N255" s="63"/>
      <c r="O255" s="63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63"/>
      <c r="K256" s="63"/>
      <c r="L256" s="63"/>
      <c r="M256" s="63"/>
      <c r="N256" s="63"/>
      <c r="O256" s="63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63"/>
      <c r="K257" s="63"/>
      <c r="L257" s="63"/>
      <c r="M257" s="63"/>
      <c r="N257" s="63"/>
      <c r="O257" s="63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63"/>
      <c r="K258" s="63"/>
      <c r="L258" s="63"/>
      <c r="M258" s="63"/>
      <c r="N258" s="63"/>
      <c r="O258" s="63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63"/>
      <c r="K259" s="63"/>
      <c r="L259" s="63"/>
      <c r="M259" s="63"/>
      <c r="N259" s="63"/>
      <c r="O259" s="63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63"/>
      <c r="K260" s="63"/>
      <c r="L260" s="63"/>
      <c r="M260" s="63"/>
      <c r="N260" s="63"/>
      <c r="O260" s="63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63"/>
      <c r="K261" s="63"/>
      <c r="L261" s="63"/>
      <c r="M261" s="63"/>
      <c r="N261" s="63"/>
      <c r="O261" s="63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63"/>
      <c r="K262" s="63"/>
      <c r="L262" s="63"/>
      <c r="M262" s="63"/>
      <c r="N262" s="63"/>
      <c r="O262" s="63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63"/>
      <c r="K263" s="63"/>
      <c r="L263" s="63"/>
      <c r="M263" s="63"/>
      <c r="N263" s="63"/>
      <c r="O263" s="63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63"/>
      <c r="K264" s="63"/>
      <c r="L264" s="63"/>
      <c r="M264" s="63"/>
      <c r="N264" s="63"/>
      <c r="O264" s="63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63"/>
      <c r="K265" s="63"/>
      <c r="L265" s="63"/>
      <c r="M265" s="63"/>
      <c r="N265" s="63"/>
      <c r="O265" s="63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63"/>
      <c r="K266" s="63"/>
      <c r="L266" s="63"/>
      <c r="M266" s="63"/>
      <c r="N266" s="63"/>
      <c r="O266" s="63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63"/>
      <c r="K267" s="63"/>
      <c r="L267" s="63"/>
      <c r="M267" s="63"/>
      <c r="N267" s="63"/>
      <c r="O267" s="63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63"/>
      <c r="K268" s="63"/>
      <c r="L268" s="63"/>
      <c r="M268" s="63"/>
      <c r="N268" s="63"/>
      <c r="O268" s="63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63"/>
      <c r="K269" s="63"/>
      <c r="L269" s="63"/>
      <c r="M269" s="63"/>
      <c r="N269" s="63"/>
      <c r="O269" s="63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63"/>
      <c r="K270" s="63"/>
      <c r="L270" s="63"/>
      <c r="M270" s="63"/>
      <c r="N270" s="63"/>
      <c r="O270" s="63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63"/>
      <c r="K271" s="63"/>
      <c r="L271" s="63"/>
      <c r="M271" s="63"/>
      <c r="N271" s="63"/>
      <c r="O271" s="63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63"/>
      <c r="K272" s="63"/>
      <c r="L272" s="63"/>
      <c r="M272" s="63"/>
      <c r="N272" s="63"/>
      <c r="O272" s="63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63"/>
      <c r="K273" s="63"/>
      <c r="L273" s="63"/>
      <c r="M273" s="63"/>
      <c r="N273" s="63"/>
      <c r="O273" s="63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63"/>
      <c r="K274" s="63"/>
      <c r="L274" s="63"/>
      <c r="M274" s="63"/>
      <c r="N274" s="63"/>
      <c r="O274" s="63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63"/>
      <c r="K275" s="63"/>
      <c r="L275" s="63"/>
      <c r="M275" s="63"/>
      <c r="N275" s="63"/>
      <c r="O275" s="63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63"/>
      <c r="K276" s="63"/>
      <c r="L276" s="63"/>
      <c r="M276" s="63"/>
      <c r="N276" s="63"/>
      <c r="O276" s="63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63"/>
      <c r="K277" s="63"/>
      <c r="L277" s="63"/>
      <c r="M277" s="63"/>
      <c r="N277" s="63"/>
      <c r="O277" s="63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63"/>
      <c r="K278" s="63"/>
      <c r="L278" s="63"/>
      <c r="M278" s="63"/>
      <c r="N278" s="63"/>
      <c r="O278" s="63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63"/>
      <c r="K279" s="63"/>
      <c r="L279" s="63"/>
      <c r="M279" s="63"/>
      <c r="N279" s="63"/>
      <c r="O279" s="63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63"/>
      <c r="K280" s="63"/>
      <c r="L280" s="63"/>
      <c r="M280" s="63"/>
      <c r="N280" s="63"/>
      <c r="O280" s="63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63"/>
      <c r="K281" s="63"/>
      <c r="L281" s="63"/>
      <c r="M281" s="63"/>
      <c r="N281" s="63"/>
      <c r="O281" s="63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63"/>
      <c r="K282" s="63"/>
      <c r="L282" s="63"/>
      <c r="M282" s="63"/>
      <c r="N282" s="63"/>
      <c r="O282" s="63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63"/>
      <c r="K283" s="63"/>
      <c r="L283" s="63"/>
      <c r="M283" s="63"/>
      <c r="N283" s="63"/>
      <c r="O283" s="63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63"/>
      <c r="K284" s="63"/>
      <c r="L284" s="63"/>
      <c r="M284" s="63"/>
      <c r="N284" s="63"/>
      <c r="O284" s="63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63"/>
      <c r="K285" s="63"/>
      <c r="L285" s="63"/>
      <c r="M285" s="63"/>
      <c r="N285" s="63"/>
      <c r="O285" s="63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63"/>
      <c r="K286" s="63"/>
      <c r="L286" s="63"/>
      <c r="M286" s="63"/>
      <c r="N286" s="63"/>
      <c r="O286" s="63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63"/>
      <c r="K287" s="63"/>
      <c r="L287" s="63"/>
      <c r="M287" s="63"/>
      <c r="N287" s="63"/>
      <c r="O287" s="63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63"/>
      <c r="K288" s="63"/>
      <c r="L288" s="63"/>
      <c r="M288" s="63"/>
      <c r="N288" s="63"/>
      <c r="O288" s="63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63"/>
      <c r="K289" s="63"/>
      <c r="L289" s="63"/>
      <c r="M289" s="63"/>
      <c r="N289" s="63"/>
      <c r="O289" s="63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63"/>
      <c r="K290" s="63"/>
      <c r="L290" s="63"/>
      <c r="M290" s="63"/>
      <c r="N290" s="63"/>
      <c r="O290" s="63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63"/>
      <c r="K291" s="63"/>
      <c r="L291" s="63"/>
      <c r="M291" s="63"/>
      <c r="N291" s="63"/>
      <c r="O291" s="63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63"/>
      <c r="K292" s="63"/>
      <c r="L292" s="63"/>
      <c r="M292" s="63"/>
      <c r="N292" s="63"/>
      <c r="O292" s="63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63"/>
      <c r="K293" s="63"/>
      <c r="L293" s="63"/>
      <c r="M293" s="63"/>
      <c r="N293" s="63"/>
      <c r="O293" s="63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63"/>
      <c r="K294" s="63"/>
      <c r="L294" s="63"/>
      <c r="M294" s="63"/>
      <c r="N294" s="63"/>
      <c r="O294" s="63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63"/>
      <c r="K295" s="63"/>
      <c r="L295" s="63"/>
      <c r="M295" s="63"/>
      <c r="N295" s="63"/>
      <c r="O295" s="63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63"/>
      <c r="K296" s="63"/>
      <c r="L296" s="63"/>
      <c r="M296" s="63"/>
      <c r="N296" s="63"/>
      <c r="O296" s="63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63"/>
      <c r="K297" s="63"/>
      <c r="L297" s="63"/>
      <c r="M297" s="63"/>
      <c r="N297" s="63"/>
      <c r="O297" s="63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63"/>
      <c r="K298" s="63"/>
      <c r="L298" s="63"/>
      <c r="M298" s="63"/>
      <c r="N298" s="63"/>
      <c r="O298" s="63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63"/>
      <c r="K299" s="63"/>
      <c r="L299" s="63"/>
      <c r="M299" s="63"/>
      <c r="N299" s="63"/>
      <c r="O299" s="63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63"/>
      <c r="K300" s="63"/>
      <c r="L300" s="63"/>
      <c r="M300" s="63"/>
      <c r="N300" s="63"/>
      <c r="O300" s="63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63"/>
      <c r="K301" s="63"/>
      <c r="L301" s="63"/>
      <c r="M301" s="63"/>
      <c r="N301" s="63"/>
      <c r="O301" s="63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63"/>
      <c r="K302" s="63"/>
      <c r="L302" s="63"/>
      <c r="M302" s="63"/>
      <c r="N302" s="63"/>
      <c r="O302" s="63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63"/>
      <c r="K303" s="63"/>
      <c r="L303" s="63"/>
      <c r="M303" s="63"/>
      <c r="N303" s="63"/>
      <c r="O303" s="63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63"/>
      <c r="K304" s="63"/>
      <c r="L304" s="63"/>
      <c r="M304" s="63"/>
      <c r="N304" s="63"/>
      <c r="O304" s="63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63"/>
      <c r="K305" s="63"/>
      <c r="L305" s="63"/>
      <c r="M305" s="63"/>
      <c r="N305" s="63"/>
      <c r="O305" s="63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63"/>
      <c r="K306" s="63"/>
      <c r="L306" s="63"/>
      <c r="M306" s="63"/>
      <c r="N306" s="63"/>
      <c r="O306" s="63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63"/>
      <c r="K307" s="63"/>
      <c r="L307" s="63"/>
      <c r="M307" s="63"/>
      <c r="N307" s="63"/>
      <c r="O307" s="63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63"/>
      <c r="K308" s="63"/>
      <c r="L308" s="63"/>
      <c r="M308" s="63"/>
      <c r="N308" s="63"/>
      <c r="O308" s="63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63"/>
      <c r="K309" s="63"/>
      <c r="L309" s="63"/>
      <c r="M309" s="63"/>
      <c r="N309" s="63"/>
      <c r="O309" s="63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63"/>
      <c r="K310" s="63"/>
      <c r="L310" s="63"/>
      <c r="M310" s="63"/>
      <c r="N310" s="63"/>
      <c r="O310" s="63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63"/>
      <c r="K311" s="63"/>
      <c r="L311" s="63"/>
      <c r="M311" s="63"/>
      <c r="N311" s="63"/>
      <c r="O311" s="63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63"/>
      <c r="K312" s="63"/>
      <c r="L312" s="63"/>
      <c r="M312" s="63"/>
      <c r="N312" s="63"/>
      <c r="O312" s="63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63"/>
      <c r="K313" s="63"/>
      <c r="L313" s="63"/>
      <c r="M313" s="63"/>
      <c r="N313" s="63"/>
      <c r="O313" s="63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63"/>
      <c r="K314" s="63"/>
      <c r="L314" s="63"/>
      <c r="M314" s="63"/>
      <c r="N314" s="63"/>
      <c r="O314" s="63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63"/>
      <c r="K315" s="63"/>
      <c r="L315" s="63"/>
      <c r="M315" s="63"/>
      <c r="N315" s="63"/>
      <c r="O315" s="63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63"/>
      <c r="K316" s="63"/>
      <c r="L316" s="63"/>
      <c r="M316" s="63"/>
      <c r="N316" s="63"/>
      <c r="O316" s="63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63"/>
      <c r="K317" s="63"/>
      <c r="L317" s="63"/>
      <c r="M317" s="63"/>
      <c r="N317" s="63"/>
      <c r="O317" s="63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63"/>
      <c r="K318" s="63"/>
      <c r="L318" s="63"/>
      <c r="M318" s="63"/>
      <c r="N318" s="63"/>
      <c r="O318" s="63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63"/>
      <c r="K319" s="63"/>
      <c r="L319" s="63"/>
      <c r="M319" s="63"/>
      <c r="N319" s="63"/>
      <c r="O319" s="63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63"/>
      <c r="K320" s="63"/>
      <c r="L320" s="63"/>
      <c r="M320" s="63"/>
      <c r="N320" s="63"/>
      <c r="O320" s="63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63"/>
      <c r="K321" s="63"/>
      <c r="L321" s="63"/>
      <c r="M321" s="63"/>
      <c r="N321" s="63"/>
      <c r="O321" s="63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63"/>
      <c r="K322" s="63"/>
      <c r="L322" s="63"/>
      <c r="M322" s="63"/>
      <c r="N322" s="63"/>
      <c r="O322" s="63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63"/>
      <c r="K323" s="63"/>
      <c r="L323" s="63"/>
      <c r="M323" s="63"/>
      <c r="N323" s="63"/>
      <c r="O323" s="63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63"/>
      <c r="K324" s="63"/>
      <c r="L324" s="63"/>
      <c r="M324" s="63"/>
      <c r="N324" s="63"/>
      <c r="O324" s="63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63"/>
      <c r="K325" s="63"/>
      <c r="L325" s="63"/>
      <c r="M325" s="63"/>
      <c r="N325" s="63"/>
      <c r="O325" s="63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63"/>
      <c r="K326" s="63"/>
      <c r="L326" s="63"/>
      <c r="M326" s="63"/>
      <c r="N326" s="63"/>
      <c r="O326" s="63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63"/>
      <c r="K327" s="63"/>
      <c r="L327" s="63"/>
      <c r="M327" s="63"/>
      <c r="N327" s="63"/>
      <c r="O327" s="63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63"/>
      <c r="K328" s="63"/>
      <c r="L328" s="63"/>
      <c r="M328" s="63"/>
      <c r="N328" s="63"/>
      <c r="O328" s="63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63"/>
      <c r="K329" s="63"/>
      <c r="L329" s="63"/>
      <c r="M329" s="63"/>
      <c r="N329" s="63"/>
      <c r="O329" s="63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63"/>
      <c r="K330" s="63"/>
      <c r="L330" s="63"/>
      <c r="M330" s="63"/>
      <c r="N330" s="63"/>
      <c r="O330" s="63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63"/>
      <c r="K331" s="63"/>
      <c r="L331" s="63"/>
      <c r="M331" s="63"/>
      <c r="N331" s="63"/>
      <c r="O331" s="63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63"/>
      <c r="K332" s="63"/>
      <c r="L332" s="63"/>
      <c r="M332" s="63"/>
      <c r="N332" s="63"/>
      <c r="O332" s="63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63"/>
      <c r="K333" s="63"/>
      <c r="L333" s="63"/>
      <c r="M333" s="63"/>
      <c r="N333" s="63"/>
      <c r="O333" s="63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63"/>
      <c r="K334" s="63"/>
      <c r="L334" s="63"/>
      <c r="M334" s="63"/>
      <c r="N334" s="63"/>
      <c r="O334" s="63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63"/>
      <c r="K335" s="63"/>
      <c r="L335" s="63"/>
      <c r="M335" s="63"/>
      <c r="N335" s="63"/>
      <c r="O335" s="63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63"/>
      <c r="K336" s="63"/>
      <c r="L336" s="63"/>
      <c r="M336" s="63"/>
      <c r="N336" s="63"/>
      <c r="O336" s="63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63"/>
      <c r="K337" s="63"/>
      <c r="L337" s="63"/>
      <c r="M337" s="63"/>
      <c r="N337" s="63"/>
      <c r="O337" s="63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63"/>
      <c r="K338" s="63"/>
      <c r="L338" s="63"/>
      <c r="M338" s="63"/>
      <c r="N338" s="63"/>
      <c r="O338" s="63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63"/>
      <c r="K339" s="63"/>
      <c r="L339" s="63"/>
      <c r="M339" s="63"/>
      <c r="N339" s="63"/>
      <c r="O339" s="63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63"/>
      <c r="K340" s="63"/>
      <c r="L340" s="63"/>
      <c r="M340" s="63"/>
      <c r="N340" s="63"/>
      <c r="O340" s="63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63"/>
      <c r="K341" s="63"/>
      <c r="L341" s="63"/>
      <c r="M341" s="63"/>
      <c r="N341" s="63"/>
      <c r="O341" s="63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63"/>
      <c r="K342" s="63"/>
      <c r="L342" s="63"/>
      <c r="M342" s="63"/>
      <c r="N342" s="63"/>
      <c r="O342" s="63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63"/>
      <c r="K343" s="63"/>
      <c r="L343" s="63"/>
      <c r="M343" s="63"/>
      <c r="N343" s="63"/>
      <c r="O343" s="63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63"/>
      <c r="K344" s="63"/>
      <c r="L344" s="63"/>
      <c r="M344" s="63"/>
      <c r="N344" s="63"/>
      <c r="O344" s="63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63"/>
      <c r="K345" s="63"/>
      <c r="L345" s="63"/>
      <c r="M345" s="63"/>
      <c r="N345" s="63"/>
      <c r="O345" s="63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63"/>
      <c r="K346" s="63"/>
      <c r="L346" s="63"/>
      <c r="M346" s="63"/>
      <c r="N346" s="63"/>
      <c r="O346" s="63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63"/>
      <c r="K347" s="63"/>
      <c r="L347" s="63"/>
      <c r="M347" s="63"/>
      <c r="N347" s="63"/>
      <c r="O347" s="63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63"/>
      <c r="K348" s="63"/>
      <c r="L348" s="63"/>
      <c r="M348" s="63"/>
      <c r="N348" s="63"/>
      <c r="O348" s="63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63"/>
      <c r="K349" s="63"/>
      <c r="L349" s="63"/>
      <c r="M349" s="63"/>
      <c r="N349" s="63"/>
      <c r="O349" s="63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63"/>
      <c r="K350" s="63"/>
      <c r="L350" s="63"/>
      <c r="M350" s="63"/>
      <c r="N350" s="63"/>
      <c r="O350" s="63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63"/>
      <c r="K351" s="63"/>
      <c r="L351" s="63"/>
      <c r="M351" s="63"/>
      <c r="N351" s="63"/>
      <c r="O351" s="63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63"/>
      <c r="K352" s="63"/>
      <c r="L352" s="63"/>
      <c r="M352" s="63"/>
      <c r="N352" s="63"/>
      <c r="O352" s="63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63"/>
      <c r="K353" s="63"/>
      <c r="L353" s="63"/>
      <c r="M353" s="63"/>
      <c r="N353" s="63"/>
      <c r="O353" s="63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63"/>
      <c r="K354" s="63"/>
      <c r="L354" s="63"/>
      <c r="M354" s="63"/>
      <c r="N354" s="63"/>
      <c r="O354" s="63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63"/>
      <c r="K355" s="63"/>
      <c r="L355" s="63"/>
      <c r="M355" s="63"/>
      <c r="N355" s="63"/>
      <c r="O355" s="63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63"/>
      <c r="K356" s="63"/>
      <c r="L356" s="63"/>
      <c r="M356" s="63"/>
      <c r="N356" s="63"/>
      <c r="O356" s="63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63"/>
      <c r="K357" s="63"/>
      <c r="L357" s="63"/>
      <c r="M357" s="63"/>
      <c r="N357" s="63"/>
      <c r="O357" s="63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63"/>
      <c r="K358" s="63"/>
      <c r="L358" s="63"/>
      <c r="M358" s="63"/>
      <c r="N358" s="63"/>
      <c r="O358" s="63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63"/>
      <c r="K359" s="63"/>
      <c r="L359" s="63"/>
      <c r="M359" s="63"/>
      <c r="N359" s="63"/>
      <c r="O359" s="63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63"/>
      <c r="K360" s="63"/>
      <c r="L360" s="63"/>
      <c r="M360" s="63"/>
      <c r="N360" s="63"/>
      <c r="O360" s="63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63"/>
      <c r="K361" s="63"/>
      <c r="L361" s="63"/>
      <c r="M361" s="63"/>
      <c r="N361" s="63"/>
      <c r="O361" s="63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63"/>
      <c r="K362" s="63"/>
      <c r="L362" s="63"/>
      <c r="M362" s="63"/>
      <c r="N362" s="63"/>
      <c r="O362" s="63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63"/>
      <c r="K363" s="63"/>
      <c r="L363" s="63"/>
      <c r="M363" s="63"/>
      <c r="N363" s="63"/>
      <c r="O363" s="63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63"/>
      <c r="K364" s="63"/>
      <c r="L364" s="63"/>
      <c r="M364" s="63"/>
      <c r="N364" s="63"/>
      <c r="O364" s="63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63"/>
      <c r="K365" s="63"/>
      <c r="L365" s="63"/>
      <c r="M365" s="63"/>
      <c r="N365" s="63"/>
      <c r="O365" s="63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63"/>
      <c r="K366" s="63"/>
      <c r="L366" s="63"/>
      <c r="M366" s="63"/>
      <c r="N366" s="63"/>
      <c r="O366" s="63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63"/>
      <c r="K367" s="63"/>
      <c r="L367" s="63"/>
      <c r="M367" s="63"/>
      <c r="N367" s="63"/>
      <c r="O367" s="63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63"/>
      <c r="K368" s="63"/>
      <c r="L368" s="63"/>
      <c r="M368" s="63"/>
      <c r="N368" s="63"/>
      <c r="O368" s="63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63"/>
      <c r="K369" s="63"/>
      <c r="L369" s="63"/>
      <c r="M369" s="63"/>
      <c r="N369" s="63"/>
      <c r="O369" s="63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63"/>
      <c r="K370" s="63"/>
      <c r="L370" s="63"/>
      <c r="M370" s="63"/>
      <c r="N370" s="63"/>
      <c r="O370" s="63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63"/>
      <c r="K371" s="63"/>
      <c r="L371" s="63"/>
      <c r="M371" s="63"/>
      <c r="N371" s="63"/>
      <c r="O371" s="63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63"/>
      <c r="K372" s="63"/>
      <c r="L372" s="63"/>
      <c r="M372" s="63"/>
      <c r="N372" s="63"/>
      <c r="O372" s="63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63"/>
      <c r="K373" s="63"/>
      <c r="L373" s="63"/>
      <c r="M373" s="63"/>
      <c r="N373" s="63"/>
      <c r="O373" s="63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63"/>
      <c r="K374" s="63"/>
      <c r="L374" s="63"/>
      <c r="M374" s="63"/>
      <c r="N374" s="63"/>
      <c r="O374" s="63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63"/>
      <c r="K375" s="63"/>
      <c r="L375" s="63"/>
      <c r="M375" s="63"/>
      <c r="N375" s="63"/>
      <c r="O375" s="63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63"/>
      <c r="K376" s="63"/>
      <c r="L376" s="63"/>
      <c r="M376" s="63"/>
      <c r="N376" s="63"/>
      <c r="O376" s="63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63"/>
      <c r="K377" s="63"/>
      <c r="L377" s="63"/>
      <c r="M377" s="63"/>
      <c r="N377" s="63"/>
      <c r="O377" s="63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63"/>
      <c r="K378" s="63"/>
      <c r="L378" s="63"/>
      <c r="M378" s="63"/>
      <c r="N378" s="63"/>
      <c r="O378" s="63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63"/>
      <c r="K379" s="63"/>
      <c r="L379" s="63"/>
      <c r="M379" s="63"/>
      <c r="N379" s="63"/>
      <c r="O379" s="63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63"/>
      <c r="K380" s="63"/>
      <c r="L380" s="63"/>
      <c r="M380" s="63"/>
      <c r="N380" s="63"/>
      <c r="O380" s="63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63"/>
      <c r="K381" s="63"/>
      <c r="L381" s="63"/>
      <c r="M381" s="63"/>
      <c r="N381" s="63"/>
      <c r="O381" s="63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63"/>
      <c r="K382" s="63"/>
      <c r="L382" s="63"/>
      <c r="M382" s="63"/>
      <c r="N382" s="63"/>
      <c r="O382" s="63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63"/>
      <c r="K383" s="63"/>
      <c r="L383" s="63"/>
      <c r="M383" s="63"/>
      <c r="N383" s="63"/>
      <c r="O383" s="63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63"/>
      <c r="K384" s="63"/>
      <c r="L384" s="63"/>
      <c r="M384" s="63"/>
      <c r="N384" s="63"/>
      <c r="O384" s="63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63"/>
      <c r="K385" s="63"/>
      <c r="L385" s="63"/>
      <c r="M385" s="63"/>
      <c r="N385" s="63"/>
      <c r="O385" s="63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63"/>
      <c r="K386" s="63"/>
      <c r="L386" s="63"/>
      <c r="M386" s="63"/>
      <c r="N386" s="63"/>
      <c r="O386" s="63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63"/>
      <c r="K387" s="63"/>
      <c r="L387" s="63"/>
      <c r="M387" s="63"/>
      <c r="N387" s="63"/>
      <c r="O387" s="63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63"/>
      <c r="K388" s="63"/>
      <c r="L388" s="63"/>
      <c r="M388" s="63"/>
      <c r="N388" s="63"/>
      <c r="O388" s="63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63"/>
      <c r="K389" s="63"/>
      <c r="L389" s="63"/>
      <c r="M389" s="63"/>
      <c r="N389" s="63"/>
      <c r="O389" s="63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63"/>
      <c r="K390" s="63"/>
      <c r="L390" s="63"/>
      <c r="M390" s="63"/>
      <c r="N390" s="63"/>
      <c r="O390" s="63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63"/>
      <c r="K391" s="63"/>
      <c r="L391" s="63"/>
      <c r="M391" s="63"/>
      <c r="N391" s="63"/>
      <c r="O391" s="63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63"/>
      <c r="K392" s="63"/>
      <c r="L392" s="63"/>
      <c r="M392" s="63"/>
      <c r="N392" s="63"/>
      <c r="O392" s="63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63"/>
      <c r="K393" s="63"/>
      <c r="L393" s="63"/>
      <c r="M393" s="63"/>
      <c r="N393" s="63"/>
      <c r="O393" s="63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63"/>
      <c r="K394" s="63"/>
      <c r="L394" s="63"/>
      <c r="M394" s="63"/>
      <c r="N394" s="63"/>
      <c r="O394" s="63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63"/>
      <c r="K395" s="63"/>
      <c r="L395" s="63"/>
      <c r="M395" s="63"/>
      <c r="N395" s="63"/>
      <c r="O395" s="63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63"/>
      <c r="K396" s="63"/>
      <c r="L396" s="63"/>
      <c r="M396" s="63"/>
      <c r="N396" s="63"/>
      <c r="O396" s="63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63"/>
      <c r="K397" s="63"/>
      <c r="L397" s="63"/>
      <c r="M397" s="63"/>
      <c r="N397" s="63"/>
      <c r="O397" s="63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63"/>
      <c r="K398" s="63"/>
      <c r="L398" s="63"/>
      <c r="M398" s="63"/>
      <c r="N398" s="63"/>
      <c r="O398" s="63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63"/>
      <c r="K399" s="63"/>
      <c r="L399" s="63"/>
      <c r="M399" s="63"/>
      <c r="N399" s="63"/>
      <c r="O399" s="63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63"/>
      <c r="K400" s="63"/>
      <c r="L400" s="63"/>
      <c r="M400" s="63"/>
      <c r="N400" s="63"/>
      <c r="O400" s="63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63"/>
      <c r="K401" s="63"/>
      <c r="L401" s="63"/>
      <c r="M401" s="63"/>
      <c r="N401" s="63"/>
      <c r="O401" s="63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63"/>
      <c r="K402" s="63"/>
      <c r="L402" s="63"/>
      <c r="M402" s="63"/>
      <c r="N402" s="63"/>
      <c r="O402" s="63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63"/>
      <c r="K403" s="63"/>
      <c r="L403" s="63"/>
      <c r="M403" s="63"/>
      <c r="N403" s="63"/>
      <c r="O403" s="63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63"/>
      <c r="K404" s="63"/>
      <c r="L404" s="63"/>
      <c r="M404" s="63"/>
      <c r="N404" s="63"/>
      <c r="O404" s="63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63"/>
      <c r="K405" s="63"/>
      <c r="L405" s="63"/>
      <c r="M405" s="63"/>
      <c r="N405" s="63"/>
      <c r="O405" s="63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63"/>
      <c r="K406" s="63"/>
      <c r="L406" s="63"/>
      <c r="M406" s="63"/>
      <c r="N406" s="63"/>
      <c r="O406" s="63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63"/>
      <c r="K407" s="63"/>
      <c r="L407" s="63"/>
      <c r="M407" s="63"/>
      <c r="N407" s="63"/>
      <c r="O407" s="63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63"/>
      <c r="K408" s="63"/>
      <c r="L408" s="63"/>
      <c r="M408" s="63"/>
      <c r="N408" s="63"/>
      <c r="O408" s="63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63"/>
      <c r="K409" s="63"/>
      <c r="L409" s="63"/>
      <c r="M409" s="63"/>
      <c r="N409" s="63"/>
      <c r="O409" s="63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63"/>
      <c r="K410" s="63"/>
      <c r="L410" s="63"/>
      <c r="M410" s="63"/>
      <c r="N410" s="63"/>
      <c r="O410" s="63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63"/>
      <c r="K411" s="63"/>
      <c r="L411" s="63"/>
      <c r="M411" s="63"/>
      <c r="N411" s="63"/>
      <c r="O411" s="63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63"/>
      <c r="K412" s="63"/>
      <c r="L412" s="63"/>
      <c r="M412" s="63"/>
      <c r="N412" s="63"/>
      <c r="O412" s="63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63"/>
      <c r="K413" s="63"/>
      <c r="L413" s="63"/>
      <c r="M413" s="63"/>
      <c r="N413" s="63"/>
      <c r="O413" s="63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63"/>
      <c r="K414" s="63"/>
      <c r="L414" s="63"/>
      <c r="M414" s="63"/>
      <c r="N414" s="63"/>
      <c r="O414" s="63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63"/>
      <c r="K415" s="63"/>
      <c r="L415" s="63"/>
      <c r="M415" s="63"/>
      <c r="N415" s="63"/>
      <c r="O415" s="63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63"/>
      <c r="K416" s="63"/>
      <c r="L416" s="63"/>
      <c r="M416" s="63"/>
      <c r="N416" s="63"/>
      <c r="O416" s="63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63"/>
      <c r="K417" s="63"/>
      <c r="L417" s="63"/>
      <c r="M417" s="63"/>
      <c r="N417" s="63"/>
      <c r="O417" s="63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63"/>
      <c r="K418" s="63"/>
      <c r="L418" s="63"/>
      <c r="M418" s="63"/>
      <c r="N418" s="63"/>
      <c r="O418" s="63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63"/>
      <c r="K419" s="63"/>
      <c r="L419" s="63"/>
      <c r="M419" s="63"/>
      <c r="N419" s="63"/>
      <c r="O419" s="63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63"/>
      <c r="K420" s="63"/>
      <c r="L420" s="63"/>
      <c r="M420" s="63"/>
      <c r="N420" s="63"/>
      <c r="O420" s="63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63"/>
      <c r="K421" s="63"/>
      <c r="L421" s="63"/>
      <c r="M421" s="63"/>
      <c r="N421" s="63"/>
      <c r="O421" s="63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63"/>
      <c r="K422" s="63"/>
      <c r="L422" s="63"/>
      <c r="M422" s="63"/>
      <c r="N422" s="63"/>
      <c r="O422" s="63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63"/>
      <c r="K423" s="63"/>
      <c r="L423" s="63"/>
      <c r="M423" s="63"/>
      <c r="N423" s="63"/>
      <c r="O423" s="63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63"/>
      <c r="K424" s="63"/>
      <c r="L424" s="63"/>
      <c r="M424" s="63"/>
      <c r="N424" s="63"/>
      <c r="O424" s="63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63"/>
      <c r="K425" s="63"/>
      <c r="L425" s="63"/>
      <c r="M425" s="63"/>
      <c r="N425" s="63"/>
      <c r="O425" s="63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63"/>
      <c r="K426" s="63"/>
      <c r="L426" s="63"/>
      <c r="M426" s="63"/>
      <c r="N426" s="63"/>
      <c r="O426" s="63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63"/>
      <c r="K427" s="63"/>
      <c r="L427" s="63"/>
      <c r="M427" s="63"/>
      <c r="N427" s="63"/>
      <c r="O427" s="63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63"/>
      <c r="K428" s="63"/>
      <c r="L428" s="63"/>
      <c r="M428" s="63"/>
      <c r="N428" s="63"/>
      <c r="O428" s="63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63"/>
      <c r="K429" s="63"/>
      <c r="L429" s="63"/>
      <c r="M429" s="63"/>
      <c r="N429" s="63"/>
      <c r="O429" s="63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63"/>
      <c r="K430" s="63"/>
      <c r="L430" s="63"/>
      <c r="M430" s="63"/>
      <c r="N430" s="63"/>
      <c r="O430" s="63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63"/>
      <c r="K431" s="63"/>
      <c r="L431" s="63"/>
      <c r="M431" s="63"/>
      <c r="N431" s="63"/>
      <c r="O431" s="63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63"/>
      <c r="K432" s="63"/>
      <c r="L432" s="63"/>
      <c r="M432" s="63"/>
      <c r="N432" s="63"/>
      <c r="O432" s="63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63"/>
      <c r="K433" s="63"/>
      <c r="L433" s="63"/>
      <c r="M433" s="63"/>
      <c r="N433" s="63"/>
      <c r="O433" s="63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63"/>
      <c r="K434" s="63"/>
      <c r="L434" s="63"/>
      <c r="M434" s="63"/>
      <c r="N434" s="63"/>
      <c r="O434" s="63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63"/>
      <c r="K435" s="63"/>
      <c r="L435" s="63"/>
      <c r="M435" s="63"/>
      <c r="N435" s="63"/>
      <c r="O435" s="63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63"/>
      <c r="K436" s="63"/>
      <c r="L436" s="63"/>
      <c r="M436" s="63"/>
      <c r="N436" s="63"/>
      <c r="O436" s="63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63"/>
      <c r="K437" s="63"/>
      <c r="L437" s="63"/>
      <c r="M437" s="63"/>
      <c r="N437" s="63"/>
      <c r="O437" s="63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63"/>
      <c r="K438" s="63"/>
      <c r="L438" s="63"/>
      <c r="M438" s="63"/>
      <c r="N438" s="63"/>
      <c r="O438" s="63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63"/>
      <c r="K439" s="63"/>
      <c r="L439" s="63"/>
      <c r="M439" s="63"/>
      <c r="N439" s="63"/>
      <c r="O439" s="63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63"/>
      <c r="K440" s="63"/>
      <c r="L440" s="63"/>
      <c r="M440" s="63"/>
      <c r="N440" s="63"/>
      <c r="O440" s="63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63"/>
      <c r="K441" s="63"/>
      <c r="L441" s="63"/>
      <c r="M441" s="63"/>
      <c r="N441" s="63"/>
      <c r="O441" s="63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63"/>
      <c r="K442" s="63"/>
      <c r="L442" s="63"/>
      <c r="M442" s="63"/>
      <c r="N442" s="63"/>
      <c r="O442" s="63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63"/>
      <c r="K443" s="63"/>
      <c r="L443" s="63"/>
      <c r="M443" s="63"/>
      <c r="N443" s="63"/>
      <c r="O443" s="63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63"/>
      <c r="K444" s="63"/>
      <c r="L444" s="63"/>
      <c r="M444" s="63"/>
      <c r="N444" s="63"/>
      <c r="O444" s="63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63"/>
      <c r="K445" s="63"/>
      <c r="L445" s="63"/>
      <c r="M445" s="63"/>
      <c r="N445" s="63"/>
      <c r="O445" s="63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63"/>
      <c r="K446" s="63"/>
      <c r="L446" s="63"/>
      <c r="M446" s="63"/>
      <c r="N446" s="63"/>
      <c r="O446" s="63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63"/>
      <c r="K447" s="63"/>
      <c r="L447" s="63"/>
      <c r="M447" s="63"/>
      <c r="N447" s="63"/>
      <c r="O447" s="63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63"/>
      <c r="K448" s="63"/>
      <c r="L448" s="63"/>
      <c r="M448" s="63"/>
      <c r="N448" s="63"/>
      <c r="O448" s="63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63"/>
      <c r="K449" s="63"/>
      <c r="L449" s="63"/>
      <c r="M449" s="63"/>
      <c r="N449" s="63"/>
      <c r="O449" s="63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63"/>
      <c r="K450" s="63"/>
      <c r="L450" s="63"/>
      <c r="M450" s="63"/>
      <c r="N450" s="63"/>
      <c r="O450" s="63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63"/>
      <c r="K451" s="63"/>
      <c r="L451" s="63"/>
      <c r="M451" s="63"/>
      <c r="N451" s="63"/>
      <c r="O451" s="63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63"/>
      <c r="K452" s="63"/>
      <c r="L452" s="63"/>
      <c r="M452" s="63"/>
      <c r="N452" s="63"/>
      <c r="O452" s="63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63"/>
      <c r="K453" s="63"/>
      <c r="L453" s="63"/>
      <c r="M453" s="63"/>
      <c r="N453" s="63"/>
      <c r="O453" s="63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63"/>
      <c r="K454" s="63"/>
      <c r="L454" s="63"/>
      <c r="M454" s="63"/>
      <c r="N454" s="63"/>
      <c r="O454" s="63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63"/>
      <c r="K455" s="63"/>
      <c r="L455" s="63"/>
      <c r="M455" s="63"/>
      <c r="N455" s="63"/>
      <c r="O455" s="63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63"/>
      <c r="K456" s="63"/>
      <c r="L456" s="63"/>
      <c r="M456" s="63"/>
      <c r="N456" s="63"/>
      <c r="O456" s="63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63"/>
      <c r="K457" s="63"/>
      <c r="L457" s="63"/>
      <c r="M457" s="63"/>
      <c r="N457" s="63"/>
      <c r="O457" s="63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63"/>
      <c r="K458" s="63"/>
      <c r="L458" s="63"/>
      <c r="M458" s="63"/>
      <c r="N458" s="63"/>
      <c r="O458" s="63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63"/>
      <c r="K459" s="63"/>
      <c r="L459" s="63"/>
      <c r="M459" s="63"/>
      <c r="N459" s="63"/>
      <c r="O459" s="63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63"/>
      <c r="K460" s="63"/>
      <c r="L460" s="63"/>
      <c r="M460" s="63"/>
      <c r="N460" s="63"/>
      <c r="O460" s="63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63"/>
      <c r="K461" s="63"/>
      <c r="L461" s="63"/>
      <c r="M461" s="63"/>
      <c r="N461" s="63"/>
      <c r="O461" s="63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63"/>
      <c r="K462" s="63"/>
      <c r="L462" s="63"/>
      <c r="M462" s="63"/>
      <c r="N462" s="63"/>
      <c r="O462" s="63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63"/>
      <c r="K463" s="63"/>
      <c r="L463" s="63"/>
      <c r="M463" s="63"/>
      <c r="N463" s="63"/>
      <c r="O463" s="63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63"/>
      <c r="K464" s="63"/>
      <c r="L464" s="63"/>
      <c r="M464" s="63"/>
      <c r="N464" s="63"/>
      <c r="O464" s="63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63"/>
      <c r="K465" s="63"/>
      <c r="L465" s="63"/>
      <c r="M465" s="63"/>
      <c r="N465" s="63"/>
      <c r="O465" s="63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63"/>
      <c r="K466" s="63"/>
      <c r="L466" s="63"/>
      <c r="M466" s="63"/>
      <c r="N466" s="63"/>
      <c r="O466" s="63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63"/>
      <c r="K467" s="63"/>
      <c r="L467" s="63"/>
      <c r="M467" s="63"/>
      <c r="N467" s="63"/>
      <c r="O467" s="63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63"/>
      <c r="K468" s="63"/>
      <c r="L468" s="63"/>
      <c r="M468" s="63"/>
      <c r="N468" s="63"/>
      <c r="O468" s="63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63"/>
      <c r="K469" s="63"/>
      <c r="L469" s="63"/>
      <c r="M469" s="63"/>
      <c r="N469" s="63"/>
      <c r="O469" s="63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63"/>
      <c r="K470" s="63"/>
      <c r="L470" s="63"/>
      <c r="M470" s="63"/>
      <c r="N470" s="63"/>
      <c r="O470" s="63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63"/>
      <c r="K471" s="63"/>
      <c r="L471" s="63"/>
      <c r="M471" s="63"/>
      <c r="N471" s="63"/>
      <c r="O471" s="63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63"/>
      <c r="K472" s="63"/>
      <c r="L472" s="63"/>
      <c r="M472" s="63"/>
      <c r="N472" s="63"/>
      <c r="O472" s="63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63"/>
      <c r="K473" s="63"/>
      <c r="L473" s="63"/>
      <c r="M473" s="63"/>
      <c r="N473" s="63"/>
      <c r="O473" s="63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63"/>
      <c r="K474" s="63"/>
      <c r="L474" s="63"/>
      <c r="M474" s="63"/>
      <c r="N474" s="63"/>
      <c r="O474" s="63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63"/>
      <c r="K475" s="63"/>
      <c r="L475" s="63"/>
      <c r="M475" s="63"/>
      <c r="N475" s="63"/>
      <c r="O475" s="63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63"/>
      <c r="K476" s="63"/>
      <c r="L476" s="63"/>
      <c r="M476" s="63"/>
      <c r="N476" s="63"/>
      <c r="O476" s="63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63"/>
      <c r="K477" s="63"/>
      <c r="L477" s="63"/>
      <c r="M477" s="63"/>
      <c r="N477" s="63"/>
      <c r="O477" s="63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63"/>
      <c r="K478" s="63"/>
      <c r="L478" s="63"/>
      <c r="M478" s="63"/>
      <c r="N478" s="63"/>
      <c r="O478" s="63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63"/>
      <c r="K479" s="63"/>
      <c r="L479" s="63"/>
      <c r="M479" s="63"/>
      <c r="N479" s="63"/>
      <c r="O479" s="63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63"/>
      <c r="K480" s="63"/>
      <c r="L480" s="63"/>
      <c r="M480" s="63"/>
      <c r="N480" s="63"/>
      <c r="O480" s="63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63"/>
      <c r="K481" s="63"/>
      <c r="L481" s="63"/>
      <c r="M481" s="63"/>
      <c r="N481" s="63"/>
      <c r="O481" s="63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63"/>
      <c r="K482" s="63"/>
      <c r="L482" s="63"/>
      <c r="M482" s="63"/>
      <c r="N482" s="63"/>
      <c r="O482" s="63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63"/>
      <c r="K483" s="63"/>
      <c r="L483" s="63"/>
      <c r="M483" s="63"/>
      <c r="N483" s="63"/>
      <c r="O483" s="63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63"/>
      <c r="K484" s="63"/>
      <c r="L484" s="63"/>
      <c r="M484" s="63"/>
      <c r="N484" s="63"/>
      <c r="O484" s="63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63"/>
      <c r="K485" s="63"/>
      <c r="L485" s="63"/>
      <c r="M485" s="63"/>
      <c r="N485" s="63"/>
      <c r="O485" s="63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63"/>
      <c r="K486" s="63"/>
      <c r="L486" s="63"/>
      <c r="M486" s="63"/>
      <c r="N486" s="63"/>
      <c r="O486" s="63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63"/>
      <c r="K487" s="63"/>
      <c r="L487" s="63"/>
      <c r="M487" s="63"/>
      <c r="N487" s="63"/>
      <c r="O487" s="63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63"/>
      <c r="K488" s="63"/>
      <c r="L488" s="63"/>
      <c r="M488" s="63"/>
      <c r="N488" s="63"/>
      <c r="O488" s="63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63"/>
      <c r="K489" s="63"/>
      <c r="L489" s="63"/>
      <c r="M489" s="63"/>
      <c r="N489" s="63"/>
      <c r="O489" s="63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63"/>
      <c r="K490" s="63"/>
      <c r="L490" s="63"/>
      <c r="M490" s="63"/>
      <c r="N490" s="63"/>
      <c r="O490" s="63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63"/>
      <c r="K491" s="63"/>
      <c r="L491" s="63"/>
      <c r="M491" s="63"/>
      <c r="N491" s="63"/>
      <c r="O491" s="63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63"/>
      <c r="K492" s="63"/>
      <c r="L492" s="63"/>
      <c r="M492" s="63"/>
      <c r="N492" s="63"/>
      <c r="O492" s="63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63"/>
      <c r="K493" s="63"/>
      <c r="L493" s="63"/>
      <c r="M493" s="63"/>
      <c r="N493" s="63"/>
      <c r="O493" s="63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63"/>
      <c r="K494" s="63"/>
      <c r="L494" s="63"/>
      <c r="M494" s="63"/>
      <c r="N494" s="63"/>
      <c r="O494" s="63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63"/>
      <c r="K495" s="63"/>
      <c r="L495" s="63"/>
      <c r="M495" s="63"/>
      <c r="N495" s="63"/>
      <c r="O495" s="63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63"/>
      <c r="K496" s="63"/>
      <c r="L496" s="63"/>
      <c r="M496" s="63"/>
      <c r="N496" s="63"/>
      <c r="O496" s="63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63"/>
      <c r="K497" s="63"/>
      <c r="L497" s="63"/>
      <c r="M497" s="63"/>
      <c r="N497" s="63"/>
      <c r="O497" s="63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63"/>
      <c r="K498" s="63"/>
      <c r="L498" s="63"/>
      <c r="M498" s="63"/>
      <c r="N498" s="63"/>
      <c r="O498" s="63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63"/>
      <c r="K499" s="63"/>
      <c r="L499" s="63"/>
      <c r="M499" s="63"/>
      <c r="N499" s="63"/>
      <c r="O499" s="63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63"/>
      <c r="K500" s="63"/>
      <c r="L500" s="63"/>
      <c r="M500" s="63"/>
      <c r="N500" s="63"/>
      <c r="O500" s="63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63"/>
      <c r="K501" s="63"/>
      <c r="L501" s="63"/>
      <c r="M501" s="63"/>
      <c r="N501" s="63"/>
      <c r="O501" s="63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63"/>
      <c r="K502" s="63"/>
      <c r="L502" s="63"/>
      <c r="M502" s="63"/>
      <c r="N502" s="63"/>
      <c r="O502" s="63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63"/>
      <c r="K503" s="63"/>
      <c r="L503" s="63"/>
      <c r="M503" s="63"/>
      <c r="N503" s="63"/>
      <c r="O503" s="63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63"/>
      <c r="K504" s="63"/>
      <c r="L504" s="63"/>
      <c r="M504" s="63"/>
      <c r="N504" s="63"/>
      <c r="O504" s="63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63"/>
      <c r="K505" s="63"/>
      <c r="L505" s="63"/>
      <c r="M505" s="63"/>
      <c r="N505" s="63"/>
      <c r="O505" s="63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63"/>
      <c r="K506" s="63"/>
      <c r="L506" s="63"/>
      <c r="M506" s="63"/>
      <c r="N506" s="63"/>
      <c r="O506" s="63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63"/>
      <c r="K507" s="63"/>
      <c r="L507" s="63"/>
      <c r="M507" s="63"/>
      <c r="N507" s="63"/>
      <c r="O507" s="63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63"/>
      <c r="K508" s="63"/>
      <c r="L508" s="63"/>
      <c r="M508" s="63"/>
      <c r="N508" s="63"/>
      <c r="O508" s="63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63"/>
      <c r="K509" s="63"/>
      <c r="L509" s="63"/>
      <c r="M509" s="63"/>
      <c r="N509" s="63"/>
      <c r="O509" s="63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63"/>
      <c r="K510" s="63"/>
      <c r="L510" s="63"/>
      <c r="M510" s="63"/>
      <c r="N510" s="63"/>
      <c r="O510" s="63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63"/>
      <c r="K511" s="63"/>
      <c r="L511" s="63"/>
      <c r="M511" s="63"/>
      <c r="N511" s="63"/>
      <c r="O511" s="63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63"/>
      <c r="K512" s="63"/>
      <c r="L512" s="63"/>
      <c r="M512" s="63"/>
      <c r="N512" s="63"/>
      <c r="O512" s="63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63"/>
      <c r="K513" s="63"/>
      <c r="L513" s="63"/>
      <c r="M513" s="63"/>
      <c r="N513" s="63"/>
      <c r="O513" s="63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63"/>
      <c r="K514" s="63"/>
      <c r="L514" s="63"/>
      <c r="M514" s="63"/>
      <c r="N514" s="63"/>
      <c r="O514" s="63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63"/>
      <c r="K515" s="63"/>
      <c r="L515" s="63"/>
      <c r="M515" s="63"/>
      <c r="N515" s="63"/>
      <c r="O515" s="63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63"/>
      <c r="K516" s="63"/>
      <c r="L516" s="63"/>
      <c r="M516" s="63"/>
      <c r="N516" s="63"/>
      <c r="O516" s="63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63"/>
      <c r="K517" s="63"/>
      <c r="L517" s="63"/>
      <c r="M517" s="63"/>
      <c r="N517" s="63"/>
      <c r="O517" s="63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63"/>
      <c r="K518" s="63"/>
      <c r="L518" s="63"/>
      <c r="M518" s="63"/>
      <c r="N518" s="63"/>
      <c r="O518" s="63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63"/>
      <c r="K519" s="63"/>
      <c r="L519" s="63"/>
      <c r="M519" s="63"/>
      <c r="N519" s="63"/>
      <c r="O519" s="63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63"/>
      <c r="K520" s="63"/>
      <c r="L520" s="63"/>
      <c r="M520" s="63"/>
      <c r="N520" s="63"/>
      <c r="O520" s="63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63"/>
      <c r="K521" s="63"/>
      <c r="L521" s="63"/>
      <c r="M521" s="63"/>
      <c r="N521" s="63"/>
      <c r="O521" s="63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63"/>
      <c r="K522" s="63"/>
      <c r="L522" s="63"/>
      <c r="M522" s="63"/>
      <c r="N522" s="63"/>
      <c r="O522" s="63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63"/>
      <c r="K523" s="63"/>
      <c r="L523" s="63"/>
      <c r="M523" s="63"/>
      <c r="N523" s="63"/>
      <c r="O523" s="63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63"/>
      <c r="K524" s="63"/>
      <c r="L524" s="63"/>
      <c r="M524" s="63"/>
      <c r="N524" s="63"/>
      <c r="O524" s="63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63"/>
      <c r="K525" s="63"/>
      <c r="L525" s="63"/>
      <c r="M525" s="63"/>
      <c r="N525" s="63"/>
      <c r="O525" s="63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63"/>
      <c r="K526" s="63"/>
      <c r="L526" s="63"/>
      <c r="M526" s="63"/>
      <c r="N526" s="63"/>
      <c r="O526" s="63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63"/>
      <c r="K527" s="63"/>
      <c r="L527" s="63"/>
      <c r="M527" s="63"/>
      <c r="N527" s="63"/>
      <c r="O527" s="63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63"/>
      <c r="K528" s="63"/>
      <c r="L528" s="63"/>
      <c r="M528" s="63"/>
      <c r="N528" s="63"/>
      <c r="O528" s="63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63"/>
      <c r="K529" s="63"/>
      <c r="L529" s="63"/>
      <c r="M529" s="63"/>
      <c r="N529" s="63"/>
      <c r="O529" s="63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63"/>
      <c r="K530" s="63"/>
      <c r="L530" s="63"/>
      <c r="M530" s="63"/>
      <c r="N530" s="63"/>
      <c r="O530" s="63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63"/>
      <c r="K531" s="63"/>
      <c r="L531" s="63"/>
      <c r="M531" s="63"/>
      <c r="N531" s="63"/>
      <c r="O531" s="63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63"/>
      <c r="K532" s="63"/>
      <c r="L532" s="63"/>
      <c r="M532" s="63"/>
      <c r="N532" s="63"/>
      <c r="O532" s="63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63"/>
      <c r="K533" s="63"/>
      <c r="L533" s="63"/>
      <c r="M533" s="63"/>
      <c r="N533" s="63"/>
      <c r="O533" s="63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63"/>
      <c r="K534" s="63"/>
      <c r="L534" s="63"/>
      <c r="M534" s="63"/>
      <c r="N534" s="63"/>
      <c r="O534" s="63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63"/>
      <c r="K535" s="63"/>
      <c r="L535" s="63"/>
      <c r="M535" s="63"/>
      <c r="N535" s="63"/>
      <c r="O535" s="63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63"/>
      <c r="K536" s="63"/>
      <c r="L536" s="63"/>
      <c r="M536" s="63"/>
      <c r="N536" s="63"/>
      <c r="O536" s="63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63"/>
      <c r="K537" s="63"/>
      <c r="L537" s="63"/>
      <c r="M537" s="63"/>
      <c r="N537" s="63"/>
      <c r="O537" s="63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63"/>
      <c r="K538" s="63"/>
      <c r="L538" s="63"/>
      <c r="M538" s="63"/>
      <c r="N538" s="63"/>
      <c r="O538" s="63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63"/>
      <c r="K539" s="63"/>
      <c r="L539" s="63"/>
      <c r="M539" s="63"/>
      <c r="N539" s="63"/>
      <c r="O539" s="63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63"/>
      <c r="K540" s="63"/>
      <c r="L540" s="63"/>
      <c r="M540" s="63"/>
      <c r="N540" s="63"/>
      <c r="O540" s="63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63"/>
      <c r="K541" s="63"/>
      <c r="L541" s="63"/>
      <c r="M541" s="63"/>
      <c r="N541" s="63"/>
      <c r="O541" s="63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63"/>
      <c r="K542" s="63"/>
      <c r="L542" s="63"/>
      <c r="M542" s="63"/>
      <c r="N542" s="63"/>
      <c r="O542" s="63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63"/>
      <c r="K543" s="63"/>
      <c r="L543" s="63"/>
      <c r="M543" s="63"/>
      <c r="N543" s="63"/>
      <c r="O543" s="63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63"/>
      <c r="K544" s="63"/>
      <c r="L544" s="63"/>
      <c r="M544" s="63"/>
      <c r="N544" s="63"/>
      <c r="O544" s="63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63"/>
      <c r="K545" s="63"/>
      <c r="L545" s="63"/>
      <c r="M545" s="63"/>
      <c r="N545" s="63"/>
      <c r="O545" s="63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63"/>
      <c r="K546" s="63"/>
      <c r="L546" s="63"/>
      <c r="M546" s="63"/>
      <c r="N546" s="63"/>
      <c r="O546" s="63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63"/>
      <c r="K547" s="63"/>
      <c r="L547" s="63"/>
      <c r="M547" s="63"/>
      <c r="N547" s="63"/>
      <c r="O547" s="63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63"/>
      <c r="K548" s="63"/>
      <c r="L548" s="63"/>
      <c r="M548" s="63"/>
      <c r="N548" s="63"/>
      <c r="O548" s="63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63"/>
      <c r="K549" s="63"/>
      <c r="L549" s="63"/>
      <c r="M549" s="63"/>
      <c r="N549" s="63"/>
      <c r="O549" s="63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63"/>
      <c r="K550" s="63"/>
      <c r="L550" s="63"/>
      <c r="M550" s="63"/>
      <c r="N550" s="63"/>
      <c r="O550" s="63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63"/>
      <c r="K551" s="63"/>
      <c r="L551" s="63"/>
      <c r="M551" s="63"/>
      <c r="N551" s="63"/>
      <c r="O551" s="63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63"/>
      <c r="K552" s="63"/>
      <c r="L552" s="63"/>
      <c r="M552" s="63"/>
      <c r="N552" s="63"/>
      <c r="O552" s="63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63"/>
      <c r="K553" s="63"/>
      <c r="L553" s="63"/>
      <c r="M553" s="63"/>
      <c r="N553" s="63"/>
      <c r="O553" s="63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63"/>
      <c r="K554" s="63"/>
      <c r="L554" s="63"/>
      <c r="M554" s="63"/>
      <c r="N554" s="63"/>
      <c r="O554" s="63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63"/>
      <c r="K555" s="63"/>
      <c r="L555" s="63"/>
      <c r="M555" s="63"/>
      <c r="N555" s="63"/>
      <c r="O555" s="63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63"/>
      <c r="K556" s="63"/>
      <c r="L556" s="63"/>
      <c r="M556" s="63"/>
      <c r="N556" s="63"/>
      <c r="O556" s="63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63"/>
      <c r="K557" s="63"/>
      <c r="L557" s="63"/>
      <c r="M557" s="63"/>
      <c r="N557" s="63"/>
      <c r="O557" s="63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63"/>
      <c r="K558" s="63"/>
      <c r="L558" s="63"/>
      <c r="M558" s="63"/>
      <c r="N558" s="63"/>
      <c r="O558" s="63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63"/>
      <c r="K559" s="63"/>
      <c r="L559" s="63"/>
      <c r="M559" s="63"/>
      <c r="N559" s="63"/>
      <c r="O559" s="63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63"/>
      <c r="K560" s="63"/>
      <c r="L560" s="63"/>
      <c r="M560" s="63"/>
      <c r="N560" s="63"/>
      <c r="O560" s="63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63"/>
      <c r="K561" s="63"/>
      <c r="L561" s="63"/>
      <c r="M561" s="63"/>
      <c r="N561" s="63"/>
      <c r="O561" s="63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63"/>
      <c r="K562" s="63"/>
      <c r="L562" s="63"/>
      <c r="M562" s="63"/>
      <c r="N562" s="63"/>
      <c r="O562" s="63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63"/>
      <c r="K563" s="63"/>
      <c r="L563" s="63"/>
      <c r="M563" s="63"/>
      <c r="N563" s="63"/>
      <c r="O563" s="63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63"/>
      <c r="K564" s="63"/>
      <c r="L564" s="63"/>
      <c r="M564" s="63"/>
      <c r="N564" s="63"/>
      <c r="O564" s="63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63"/>
      <c r="K565" s="63"/>
      <c r="L565" s="63"/>
      <c r="M565" s="63"/>
      <c r="N565" s="63"/>
      <c r="O565" s="63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63"/>
      <c r="K566" s="63"/>
      <c r="L566" s="63"/>
      <c r="M566" s="63"/>
      <c r="N566" s="63"/>
      <c r="O566" s="63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63"/>
      <c r="K567" s="63"/>
      <c r="L567" s="63"/>
      <c r="M567" s="63"/>
      <c r="N567" s="63"/>
      <c r="O567" s="63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63"/>
      <c r="K568" s="63"/>
      <c r="L568" s="63"/>
      <c r="M568" s="63"/>
      <c r="N568" s="63"/>
      <c r="O568" s="63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63"/>
      <c r="K569" s="63"/>
      <c r="L569" s="63"/>
      <c r="M569" s="63"/>
      <c r="N569" s="63"/>
      <c r="O569" s="63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63"/>
      <c r="K570" s="63"/>
      <c r="L570" s="63"/>
      <c r="M570" s="63"/>
      <c r="N570" s="63"/>
      <c r="O570" s="63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63"/>
      <c r="K571" s="63"/>
      <c r="L571" s="63"/>
      <c r="M571" s="63"/>
      <c r="N571" s="63"/>
      <c r="O571" s="63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63"/>
      <c r="K572" s="63"/>
      <c r="L572" s="63"/>
      <c r="M572" s="63"/>
      <c r="N572" s="63"/>
      <c r="O572" s="63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63"/>
      <c r="K573" s="63"/>
      <c r="L573" s="63"/>
      <c r="M573" s="63"/>
      <c r="N573" s="63"/>
      <c r="O573" s="63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63"/>
      <c r="K574" s="63"/>
      <c r="L574" s="63"/>
      <c r="M574" s="63"/>
      <c r="N574" s="63"/>
      <c r="O574" s="63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63"/>
      <c r="K575" s="63"/>
      <c r="L575" s="63"/>
      <c r="M575" s="63"/>
      <c r="N575" s="63"/>
      <c r="O575" s="63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63"/>
      <c r="K576" s="63"/>
      <c r="L576" s="63"/>
      <c r="M576" s="63"/>
      <c r="N576" s="63"/>
      <c r="O576" s="63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63"/>
      <c r="K577" s="63"/>
      <c r="L577" s="63"/>
      <c r="M577" s="63"/>
      <c r="N577" s="63"/>
      <c r="O577" s="63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63"/>
      <c r="K578" s="63"/>
      <c r="L578" s="63"/>
      <c r="M578" s="63"/>
      <c r="N578" s="63"/>
      <c r="O578" s="63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63"/>
      <c r="K579" s="63"/>
      <c r="L579" s="63"/>
      <c r="M579" s="63"/>
      <c r="N579" s="63"/>
      <c r="O579" s="63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63"/>
      <c r="K580" s="63"/>
      <c r="L580" s="63"/>
      <c r="M580" s="63"/>
      <c r="N580" s="63"/>
      <c r="O580" s="63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63"/>
      <c r="K581" s="63"/>
      <c r="L581" s="63"/>
      <c r="M581" s="63"/>
      <c r="N581" s="63"/>
      <c r="O581" s="63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63"/>
      <c r="K582" s="63"/>
      <c r="L582" s="63"/>
      <c r="M582" s="63"/>
      <c r="N582" s="63"/>
      <c r="O582" s="63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63"/>
      <c r="K583" s="63"/>
      <c r="L583" s="63"/>
      <c r="M583" s="63"/>
      <c r="N583" s="63"/>
      <c r="O583" s="63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63"/>
      <c r="K584" s="63"/>
      <c r="L584" s="63"/>
      <c r="M584" s="63"/>
      <c r="N584" s="63"/>
      <c r="O584" s="63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63"/>
      <c r="K585" s="63"/>
      <c r="L585" s="63"/>
      <c r="M585" s="63"/>
      <c r="N585" s="63"/>
      <c r="O585" s="63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63"/>
      <c r="K586" s="63"/>
      <c r="L586" s="63"/>
      <c r="M586" s="63"/>
      <c r="N586" s="63"/>
      <c r="O586" s="63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63"/>
      <c r="K587" s="63"/>
      <c r="L587" s="63"/>
      <c r="M587" s="63"/>
      <c r="N587" s="63"/>
      <c r="O587" s="63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63"/>
      <c r="K588" s="63"/>
      <c r="L588" s="63"/>
      <c r="M588" s="63"/>
      <c r="N588" s="63"/>
      <c r="O588" s="63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63"/>
      <c r="K589" s="63"/>
      <c r="L589" s="63"/>
      <c r="M589" s="63"/>
      <c r="N589" s="63"/>
      <c r="O589" s="63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63"/>
      <c r="K590" s="63"/>
      <c r="L590" s="63"/>
      <c r="M590" s="63"/>
      <c r="N590" s="63"/>
      <c r="O590" s="63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63"/>
      <c r="K591" s="63"/>
      <c r="L591" s="63"/>
      <c r="M591" s="63"/>
      <c r="N591" s="63"/>
      <c r="O591" s="63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63"/>
      <c r="K592" s="63"/>
      <c r="L592" s="63"/>
      <c r="M592" s="63"/>
      <c r="N592" s="63"/>
      <c r="O592" s="63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63"/>
      <c r="K593" s="63"/>
      <c r="L593" s="63"/>
      <c r="M593" s="63"/>
      <c r="N593" s="63"/>
      <c r="O593" s="63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63"/>
      <c r="K594" s="63"/>
      <c r="L594" s="63"/>
      <c r="M594" s="63"/>
      <c r="N594" s="63"/>
      <c r="O594" s="63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63"/>
      <c r="K595" s="63"/>
      <c r="L595" s="63"/>
      <c r="M595" s="63"/>
      <c r="N595" s="63"/>
      <c r="O595" s="63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63"/>
      <c r="K596" s="63"/>
      <c r="L596" s="63"/>
      <c r="M596" s="63"/>
      <c r="N596" s="63"/>
      <c r="O596" s="63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63"/>
      <c r="K597" s="63"/>
      <c r="L597" s="63"/>
      <c r="M597" s="63"/>
      <c r="N597" s="63"/>
      <c r="O597" s="63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63"/>
      <c r="K598" s="63"/>
      <c r="L598" s="63"/>
      <c r="M598" s="63"/>
      <c r="N598" s="63"/>
      <c r="O598" s="63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63"/>
      <c r="K599" s="63"/>
      <c r="L599" s="63"/>
      <c r="M599" s="63"/>
      <c r="N599" s="63"/>
      <c r="O599" s="63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63"/>
      <c r="K600" s="63"/>
      <c r="L600" s="63"/>
      <c r="M600" s="63"/>
      <c r="N600" s="63"/>
      <c r="O600" s="63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63"/>
      <c r="K601" s="63"/>
      <c r="L601" s="63"/>
      <c r="M601" s="63"/>
      <c r="N601" s="63"/>
      <c r="O601" s="63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63"/>
      <c r="K602" s="63"/>
      <c r="L602" s="63"/>
      <c r="M602" s="63"/>
      <c r="N602" s="63"/>
      <c r="O602" s="63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63"/>
      <c r="K603" s="63"/>
      <c r="L603" s="63"/>
      <c r="M603" s="63"/>
      <c r="N603" s="63"/>
      <c r="O603" s="63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63"/>
      <c r="K604" s="63"/>
      <c r="L604" s="63"/>
      <c r="M604" s="63"/>
      <c r="N604" s="63"/>
      <c r="O604" s="63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63"/>
      <c r="K605" s="63"/>
      <c r="L605" s="63"/>
      <c r="M605" s="63"/>
      <c r="N605" s="63"/>
      <c r="O605" s="63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63"/>
      <c r="K606" s="63"/>
      <c r="L606" s="63"/>
      <c r="M606" s="63"/>
      <c r="N606" s="63"/>
      <c r="O606" s="63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63"/>
      <c r="K607" s="63"/>
      <c r="L607" s="63"/>
      <c r="M607" s="63"/>
      <c r="N607" s="63"/>
      <c r="O607" s="63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63"/>
      <c r="K608" s="63"/>
      <c r="L608" s="63"/>
      <c r="M608" s="63"/>
      <c r="N608" s="63"/>
      <c r="O608" s="63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63"/>
      <c r="K609" s="63"/>
      <c r="L609" s="63"/>
      <c r="M609" s="63"/>
      <c r="N609" s="63"/>
      <c r="O609" s="63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63"/>
      <c r="K610" s="63"/>
      <c r="L610" s="63"/>
      <c r="M610" s="63"/>
      <c r="N610" s="63"/>
      <c r="O610" s="63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63"/>
      <c r="K611" s="63"/>
      <c r="L611" s="63"/>
      <c r="M611" s="63"/>
      <c r="N611" s="63"/>
      <c r="O611" s="63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63"/>
      <c r="K612" s="63"/>
      <c r="L612" s="63"/>
      <c r="M612" s="63"/>
      <c r="N612" s="63"/>
      <c r="O612" s="63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63"/>
      <c r="K613" s="63"/>
      <c r="L613" s="63"/>
      <c r="M613" s="63"/>
      <c r="N613" s="63"/>
      <c r="O613" s="63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63"/>
      <c r="K614" s="63"/>
      <c r="L614" s="63"/>
      <c r="M614" s="63"/>
      <c r="N614" s="63"/>
      <c r="O614" s="63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63"/>
      <c r="K615" s="63"/>
      <c r="L615" s="63"/>
      <c r="M615" s="63"/>
      <c r="N615" s="63"/>
      <c r="O615" s="63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63"/>
      <c r="K616" s="63"/>
      <c r="L616" s="63"/>
      <c r="M616" s="63"/>
      <c r="N616" s="63"/>
      <c r="O616" s="63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63"/>
      <c r="K617" s="63"/>
      <c r="L617" s="63"/>
      <c r="M617" s="63"/>
      <c r="N617" s="63"/>
      <c r="O617" s="63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63"/>
      <c r="K618" s="63"/>
      <c r="L618" s="63"/>
      <c r="M618" s="63"/>
      <c r="N618" s="63"/>
      <c r="O618" s="63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63"/>
      <c r="K619" s="63"/>
      <c r="L619" s="63"/>
      <c r="M619" s="63"/>
      <c r="N619" s="63"/>
      <c r="O619" s="63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63"/>
      <c r="K620" s="63"/>
      <c r="L620" s="63"/>
      <c r="M620" s="63"/>
      <c r="N620" s="63"/>
      <c r="O620" s="63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63"/>
      <c r="K621" s="63"/>
      <c r="L621" s="63"/>
      <c r="M621" s="63"/>
      <c r="N621" s="63"/>
      <c r="O621" s="63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63"/>
      <c r="K622" s="63"/>
      <c r="L622" s="63"/>
      <c r="M622" s="63"/>
      <c r="N622" s="63"/>
      <c r="O622" s="63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63"/>
      <c r="K623" s="63"/>
      <c r="L623" s="63"/>
      <c r="M623" s="63"/>
      <c r="N623" s="63"/>
      <c r="O623" s="63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63"/>
      <c r="K624" s="63"/>
      <c r="L624" s="63"/>
      <c r="M624" s="63"/>
      <c r="N624" s="63"/>
      <c r="O624" s="63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63"/>
      <c r="K625" s="63"/>
      <c r="L625" s="63"/>
      <c r="M625" s="63"/>
      <c r="N625" s="63"/>
      <c r="O625" s="63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63"/>
      <c r="K626" s="63"/>
      <c r="L626" s="63"/>
      <c r="M626" s="63"/>
      <c r="N626" s="63"/>
      <c r="O626" s="63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63"/>
      <c r="K627" s="63"/>
      <c r="L627" s="63"/>
      <c r="M627" s="63"/>
      <c r="N627" s="63"/>
      <c r="O627" s="63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63"/>
      <c r="K628" s="63"/>
      <c r="L628" s="63"/>
      <c r="M628" s="63"/>
      <c r="N628" s="63"/>
      <c r="O628" s="63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63"/>
      <c r="K629" s="63"/>
      <c r="L629" s="63"/>
      <c r="M629" s="63"/>
      <c r="N629" s="63"/>
      <c r="O629" s="63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63"/>
      <c r="K630" s="63"/>
      <c r="L630" s="63"/>
      <c r="M630" s="63"/>
      <c r="N630" s="63"/>
      <c r="O630" s="63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63"/>
      <c r="K631" s="63"/>
      <c r="L631" s="63"/>
      <c r="M631" s="63"/>
      <c r="N631" s="63"/>
      <c r="O631" s="63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63"/>
      <c r="K632" s="63"/>
      <c r="L632" s="63"/>
      <c r="M632" s="63"/>
      <c r="N632" s="63"/>
      <c r="O632" s="63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63"/>
      <c r="K633" s="63"/>
      <c r="L633" s="63"/>
      <c r="M633" s="63"/>
      <c r="N633" s="63"/>
      <c r="O633" s="63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63"/>
      <c r="K634" s="63"/>
      <c r="L634" s="63"/>
      <c r="M634" s="63"/>
      <c r="N634" s="63"/>
      <c r="O634" s="63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63"/>
      <c r="K635" s="63"/>
      <c r="L635" s="63"/>
      <c r="M635" s="63"/>
      <c r="N635" s="63"/>
      <c r="O635" s="63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63"/>
      <c r="K636" s="63"/>
      <c r="L636" s="63"/>
      <c r="M636" s="63"/>
      <c r="N636" s="63"/>
      <c r="O636" s="63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63"/>
      <c r="K637" s="63"/>
      <c r="L637" s="63"/>
      <c r="M637" s="63"/>
      <c r="N637" s="63"/>
      <c r="O637" s="63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63"/>
      <c r="K638" s="63"/>
      <c r="L638" s="63"/>
      <c r="M638" s="63"/>
      <c r="N638" s="63"/>
      <c r="O638" s="63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63"/>
      <c r="K639" s="63"/>
      <c r="L639" s="63"/>
      <c r="M639" s="63"/>
      <c r="N639" s="63"/>
      <c r="O639" s="63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63"/>
      <c r="K640" s="63"/>
      <c r="L640" s="63"/>
      <c r="M640" s="63"/>
      <c r="N640" s="63"/>
      <c r="O640" s="63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63"/>
      <c r="K641" s="63"/>
      <c r="L641" s="63"/>
      <c r="M641" s="63"/>
      <c r="N641" s="63"/>
      <c r="O641" s="63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63"/>
      <c r="K642" s="63"/>
      <c r="L642" s="63"/>
      <c r="M642" s="63"/>
      <c r="N642" s="63"/>
      <c r="O642" s="63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63"/>
      <c r="K643" s="63"/>
      <c r="L643" s="63"/>
      <c r="M643" s="63"/>
      <c r="N643" s="63"/>
      <c r="O643" s="63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63"/>
      <c r="K644" s="63"/>
      <c r="L644" s="63"/>
      <c r="M644" s="63"/>
      <c r="N644" s="63"/>
      <c r="O644" s="63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63"/>
      <c r="K645" s="63"/>
      <c r="L645" s="63"/>
      <c r="M645" s="63"/>
      <c r="N645" s="63"/>
      <c r="O645" s="63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63"/>
      <c r="K646" s="63"/>
      <c r="L646" s="63"/>
      <c r="M646" s="63"/>
      <c r="N646" s="63"/>
      <c r="O646" s="63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63"/>
      <c r="K647" s="63"/>
      <c r="L647" s="63"/>
      <c r="M647" s="63"/>
      <c r="N647" s="63"/>
      <c r="O647" s="63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63"/>
      <c r="K648" s="63"/>
      <c r="L648" s="63"/>
      <c r="M648" s="63"/>
      <c r="N648" s="63"/>
      <c r="O648" s="63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63"/>
      <c r="K649" s="63"/>
      <c r="L649" s="63"/>
      <c r="M649" s="63"/>
      <c r="N649" s="63"/>
      <c r="O649" s="63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63"/>
      <c r="K650" s="63"/>
      <c r="L650" s="63"/>
      <c r="M650" s="63"/>
      <c r="N650" s="63"/>
      <c r="O650" s="63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63"/>
      <c r="K651" s="63"/>
      <c r="L651" s="63"/>
      <c r="M651" s="63"/>
      <c r="N651" s="63"/>
      <c r="O651" s="63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63"/>
      <c r="K652" s="63"/>
      <c r="L652" s="63"/>
      <c r="M652" s="63"/>
      <c r="N652" s="63"/>
      <c r="O652" s="63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63"/>
      <c r="K653" s="63"/>
      <c r="L653" s="63"/>
      <c r="M653" s="63"/>
      <c r="N653" s="63"/>
      <c r="O653" s="63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63"/>
      <c r="K654" s="63"/>
      <c r="L654" s="63"/>
      <c r="M654" s="63"/>
      <c r="N654" s="63"/>
      <c r="O654" s="63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63"/>
      <c r="K655" s="63"/>
      <c r="L655" s="63"/>
      <c r="M655" s="63"/>
      <c r="N655" s="63"/>
      <c r="O655" s="63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63"/>
      <c r="K656" s="63"/>
      <c r="L656" s="63"/>
      <c r="M656" s="63"/>
      <c r="N656" s="63"/>
      <c r="O656" s="63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63"/>
      <c r="K657" s="63"/>
      <c r="L657" s="63"/>
      <c r="M657" s="63"/>
      <c r="N657" s="63"/>
      <c r="O657" s="63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63"/>
      <c r="K658" s="63"/>
      <c r="L658" s="63"/>
      <c r="M658" s="63"/>
      <c r="N658" s="63"/>
      <c r="O658" s="63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63"/>
      <c r="K659" s="63"/>
      <c r="L659" s="63"/>
      <c r="M659" s="63"/>
      <c r="N659" s="63"/>
      <c r="O659" s="63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63"/>
      <c r="K660" s="63"/>
      <c r="L660" s="63"/>
      <c r="M660" s="63"/>
      <c r="N660" s="63"/>
      <c r="O660" s="63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63"/>
      <c r="K661" s="63"/>
      <c r="L661" s="63"/>
      <c r="M661" s="63"/>
      <c r="N661" s="63"/>
      <c r="O661" s="63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63"/>
      <c r="K662" s="63"/>
      <c r="L662" s="63"/>
      <c r="M662" s="63"/>
      <c r="N662" s="63"/>
      <c r="O662" s="63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63"/>
      <c r="K663" s="63"/>
      <c r="L663" s="63"/>
      <c r="M663" s="63"/>
      <c r="N663" s="63"/>
      <c r="O663" s="63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63"/>
      <c r="K664" s="63"/>
      <c r="L664" s="63"/>
      <c r="M664" s="63"/>
      <c r="N664" s="63"/>
      <c r="O664" s="63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63"/>
      <c r="K665" s="63"/>
      <c r="L665" s="63"/>
      <c r="M665" s="63"/>
      <c r="N665" s="63"/>
      <c r="O665" s="63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63"/>
      <c r="K666" s="63"/>
      <c r="L666" s="63"/>
      <c r="M666" s="63"/>
      <c r="N666" s="63"/>
      <c r="O666" s="63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63"/>
      <c r="K667" s="63"/>
      <c r="L667" s="63"/>
      <c r="M667" s="63"/>
      <c r="N667" s="63"/>
      <c r="O667" s="63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63"/>
      <c r="K668" s="63"/>
      <c r="L668" s="63"/>
      <c r="M668" s="63"/>
      <c r="N668" s="63"/>
      <c r="O668" s="63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63"/>
      <c r="K669" s="63"/>
      <c r="L669" s="63"/>
      <c r="M669" s="63"/>
      <c r="N669" s="63"/>
      <c r="O669" s="63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63"/>
      <c r="K670" s="63"/>
      <c r="L670" s="63"/>
      <c r="M670" s="63"/>
      <c r="N670" s="63"/>
      <c r="O670" s="63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63"/>
      <c r="K671" s="63"/>
      <c r="L671" s="63"/>
      <c r="M671" s="63"/>
      <c r="N671" s="63"/>
      <c r="O671" s="63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63"/>
      <c r="K672" s="63"/>
      <c r="L672" s="63"/>
      <c r="M672" s="63"/>
      <c r="N672" s="63"/>
      <c r="O672" s="63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63"/>
      <c r="K673" s="63"/>
      <c r="L673" s="63"/>
      <c r="M673" s="63"/>
      <c r="N673" s="63"/>
      <c r="O673" s="63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63"/>
      <c r="K674" s="63"/>
      <c r="L674" s="63"/>
      <c r="M674" s="63"/>
      <c r="N674" s="63"/>
      <c r="O674" s="63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63"/>
      <c r="K675" s="63"/>
      <c r="L675" s="63"/>
      <c r="M675" s="63"/>
      <c r="N675" s="63"/>
      <c r="O675" s="63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63"/>
      <c r="K676" s="63"/>
      <c r="L676" s="63"/>
      <c r="M676" s="63"/>
      <c r="N676" s="63"/>
      <c r="O676" s="63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63"/>
      <c r="K677" s="63"/>
      <c r="L677" s="63"/>
      <c r="M677" s="63"/>
      <c r="N677" s="63"/>
      <c r="O677" s="63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63"/>
      <c r="K678" s="63"/>
      <c r="L678" s="63"/>
      <c r="M678" s="63"/>
      <c r="N678" s="63"/>
      <c r="O678" s="63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63"/>
      <c r="K679" s="63"/>
      <c r="L679" s="63"/>
      <c r="M679" s="63"/>
      <c r="N679" s="63"/>
      <c r="O679" s="63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63"/>
      <c r="K680" s="63"/>
      <c r="L680" s="63"/>
      <c r="M680" s="63"/>
      <c r="N680" s="63"/>
      <c r="O680" s="63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63"/>
      <c r="K681" s="63"/>
      <c r="L681" s="63"/>
      <c r="M681" s="63"/>
      <c r="N681" s="63"/>
      <c r="O681" s="63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63"/>
      <c r="K682" s="63"/>
      <c r="L682" s="63"/>
      <c r="M682" s="63"/>
      <c r="N682" s="63"/>
      <c r="O682" s="63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63"/>
      <c r="K683" s="63"/>
      <c r="L683" s="63"/>
      <c r="M683" s="63"/>
      <c r="N683" s="63"/>
      <c r="O683" s="63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63"/>
      <c r="K684" s="63"/>
      <c r="L684" s="63"/>
      <c r="M684" s="63"/>
      <c r="N684" s="63"/>
      <c r="O684" s="63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63"/>
      <c r="K685" s="63"/>
      <c r="L685" s="63"/>
      <c r="M685" s="63"/>
      <c r="N685" s="63"/>
      <c r="O685" s="63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63"/>
      <c r="K686" s="63"/>
      <c r="L686" s="63"/>
      <c r="M686" s="63"/>
      <c r="N686" s="63"/>
      <c r="O686" s="63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63"/>
      <c r="K687" s="63"/>
      <c r="L687" s="63"/>
      <c r="M687" s="63"/>
      <c r="N687" s="63"/>
      <c r="O687" s="63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63"/>
      <c r="K688" s="63"/>
      <c r="L688" s="63"/>
      <c r="M688" s="63"/>
      <c r="N688" s="63"/>
      <c r="O688" s="63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63"/>
      <c r="K689" s="63"/>
      <c r="L689" s="63"/>
      <c r="M689" s="63"/>
      <c r="N689" s="63"/>
      <c r="O689" s="63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63"/>
      <c r="K690" s="63"/>
      <c r="L690" s="63"/>
      <c r="M690" s="63"/>
      <c r="N690" s="63"/>
      <c r="O690" s="63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63"/>
      <c r="K691" s="63"/>
      <c r="L691" s="63"/>
      <c r="M691" s="63"/>
      <c r="N691" s="63"/>
      <c r="O691" s="63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63"/>
      <c r="K692" s="63"/>
      <c r="L692" s="63"/>
      <c r="M692" s="63"/>
      <c r="N692" s="63"/>
      <c r="O692" s="63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63"/>
      <c r="K693" s="63"/>
      <c r="L693" s="63"/>
      <c r="M693" s="63"/>
      <c r="N693" s="63"/>
      <c r="O693" s="63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63"/>
      <c r="K694" s="63"/>
      <c r="L694" s="63"/>
      <c r="M694" s="63"/>
      <c r="N694" s="63"/>
      <c r="O694" s="63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63"/>
      <c r="K695" s="63"/>
      <c r="L695" s="63"/>
      <c r="M695" s="63"/>
      <c r="N695" s="63"/>
      <c r="O695" s="63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63"/>
      <c r="K696" s="63"/>
      <c r="L696" s="63"/>
      <c r="M696" s="63"/>
      <c r="N696" s="63"/>
      <c r="O696" s="63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63"/>
      <c r="K697" s="63"/>
      <c r="L697" s="63"/>
      <c r="M697" s="63"/>
      <c r="N697" s="63"/>
      <c r="O697" s="63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63"/>
      <c r="K698" s="63"/>
      <c r="L698" s="63"/>
      <c r="M698" s="63"/>
      <c r="N698" s="63"/>
      <c r="O698" s="63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63"/>
      <c r="K699" s="63"/>
      <c r="L699" s="63"/>
      <c r="M699" s="63"/>
      <c r="N699" s="63"/>
      <c r="O699" s="63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63"/>
      <c r="K700" s="63"/>
      <c r="L700" s="63"/>
      <c r="M700" s="63"/>
      <c r="N700" s="63"/>
      <c r="O700" s="63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63"/>
      <c r="K701" s="63"/>
      <c r="L701" s="63"/>
      <c r="M701" s="63"/>
      <c r="N701" s="63"/>
      <c r="O701" s="63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63"/>
      <c r="K702" s="63"/>
      <c r="L702" s="63"/>
      <c r="M702" s="63"/>
      <c r="N702" s="63"/>
      <c r="O702" s="63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63"/>
      <c r="K703" s="63"/>
      <c r="L703" s="63"/>
      <c r="M703" s="63"/>
      <c r="N703" s="63"/>
      <c r="O703" s="63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63"/>
      <c r="K704" s="63"/>
      <c r="L704" s="63"/>
      <c r="M704" s="63"/>
      <c r="N704" s="63"/>
      <c r="O704" s="63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63"/>
      <c r="K705" s="63"/>
      <c r="L705" s="63"/>
      <c r="M705" s="63"/>
      <c r="N705" s="63"/>
      <c r="O705" s="63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63"/>
      <c r="K706" s="63"/>
      <c r="L706" s="63"/>
      <c r="M706" s="63"/>
      <c r="N706" s="63"/>
      <c r="O706" s="63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63"/>
      <c r="K707" s="63"/>
      <c r="L707" s="63"/>
      <c r="M707" s="63"/>
      <c r="N707" s="63"/>
      <c r="O707" s="63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63"/>
      <c r="K708" s="63"/>
      <c r="L708" s="63"/>
      <c r="M708" s="63"/>
      <c r="N708" s="63"/>
      <c r="O708" s="63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63"/>
      <c r="K709" s="63"/>
      <c r="L709" s="63"/>
      <c r="M709" s="63"/>
      <c r="N709" s="63"/>
      <c r="O709" s="63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63"/>
      <c r="K710" s="63"/>
      <c r="L710" s="63"/>
      <c r="M710" s="63"/>
      <c r="N710" s="63"/>
      <c r="O710" s="63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63"/>
      <c r="K711" s="63"/>
      <c r="L711" s="63"/>
      <c r="M711" s="63"/>
      <c r="N711" s="63"/>
      <c r="O711" s="63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63"/>
      <c r="K712" s="63"/>
      <c r="L712" s="63"/>
      <c r="M712" s="63"/>
      <c r="N712" s="63"/>
      <c r="O712" s="63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63"/>
      <c r="K713" s="63"/>
      <c r="L713" s="63"/>
      <c r="M713" s="63"/>
      <c r="N713" s="63"/>
      <c r="O713" s="63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63"/>
      <c r="K714" s="63"/>
      <c r="L714" s="63"/>
      <c r="M714" s="63"/>
      <c r="N714" s="63"/>
      <c r="O714" s="63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63"/>
      <c r="K715" s="63"/>
      <c r="L715" s="63"/>
      <c r="M715" s="63"/>
      <c r="N715" s="63"/>
      <c r="O715" s="63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63"/>
      <c r="K716" s="63"/>
      <c r="L716" s="63"/>
      <c r="M716" s="63"/>
      <c r="N716" s="63"/>
      <c r="O716" s="63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63"/>
      <c r="K717" s="63"/>
      <c r="L717" s="63"/>
      <c r="M717" s="63"/>
      <c r="N717" s="63"/>
      <c r="O717" s="63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63"/>
      <c r="K718" s="63"/>
      <c r="L718" s="63"/>
      <c r="M718" s="63"/>
      <c r="N718" s="63"/>
      <c r="O718" s="63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63"/>
      <c r="K719" s="63"/>
      <c r="L719" s="63"/>
      <c r="M719" s="63"/>
      <c r="N719" s="63"/>
      <c r="O719" s="63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63"/>
      <c r="K720" s="63"/>
      <c r="L720" s="63"/>
      <c r="M720" s="63"/>
      <c r="N720" s="63"/>
      <c r="O720" s="63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63"/>
      <c r="K721" s="63"/>
      <c r="L721" s="63"/>
      <c r="M721" s="63"/>
      <c r="N721" s="63"/>
      <c r="O721" s="63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63"/>
      <c r="K722" s="63"/>
      <c r="L722" s="63"/>
      <c r="M722" s="63"/>
      <c r="N722" s="63"/>
      <c r="O722" s="63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63"/>
      <c r="K723" s="63"/>
      <c r="L723" s="63"/>
      <c r="M723" s="63"/>
      <c r="N723" s="63"/>
      <c r="O723" s="63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63"/>
      <c r="K724" s="63"/>
      <c r="L724" s="63"/>
      <c r="M724" s="63"/>
      <c r="N724" s="63"/>
      <c r="O724" s="63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63"/>
      <c r="K725" s="63"/>
      <c r="L725" s="63"/>
      <c r="M725" s="63"/>
      <c r="N725" s="63"/>
      <c r="O725" s="63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63"/>
      <c r="K726" s="63"/>
      <c r="L726" s="63"/>
      <c r="M726" s="63"/>
      <c r="N726" s="63"/>
      <c r="O726" s="63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63"/>
      <c r="K727" s="63"/>
      <c r="L727" s="63"/>
      <c r="M727" s="63"/>
      <c r="N727" s="63"/>
      <c r="O727" s="63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63"/>
      <c r="K728" s="63"/>
      <c r="L728" s="63"/>
      <c r="M728" s="63"/>
      <c r="N728" s="63"/>
      <c r="O728" s="63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63"/>
      <c r="K729" s="63"/>
      <c r="L729" s="63"/>
      <c r="M729" s="63"/>
      <c r="N729" s="63"/>
      <c r="O729" s="63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63"/>
      <c r="K730" s="63"/>
      <c r="L730" s="63"/>
      <c r="M730" s="63"/>
      <c r="N730" s="63"/>
      <c r="O730" s="63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63"/>
      <c r="K731" s="63"/>
      <c r="L731" s="63"/>
      <c r="M731" s="63"/>
      <c r="N731" s="63"/>
      <c r="O731" s="63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63"/>
      <c r="K732" s="63"/>
      <c r="L732" s="63"/>
      <c r="M732" s="63"/>
      <c r="N732" s="63"/>
      <c r="O732" s="63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63"/>
      <c r="K733" s="63"/>
      <c r="L733" s="63"/>
      <c r="M733" s="63"/>
      <c r="N733" s="63"/>
      <c r="O733" s="63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63"/>
      <c r="K734" s="63"/>
      <c r="L734" s="63"/>
      <c r="M734" s="63"/>
      <c r="N734" s="63"/>
      <c r="O734" s="63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63"/>
      <c r="K735" s="63"/>
      <c r="L735" s="63"/>
      <c r="M735" s="63"/>
      <c r="N735" s="63"/>
      <c r="O735" s="63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63"/>
      <c r="K736" s="63"/>
      <c r="L736" s="63"/>
      <c r="M736" s="63"/>
      <c r="N736" s="63"/>
      <c r="O736" s="63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63"/>
      <c r="K737" s="63"/>
      <c r="L737" s="63"/>
      <c r="M737" s="63"/>
      <c r="N737" s="63"/>
      <c r="O737" s="63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63"/>
      <c r="K738" s="63"/>
      <c r="L738" s="63"/>
      <c r="M738" s="63"/>
      <c r="N738" s="63"/>
      <c r="O738" s="63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63"/>
      <c r="K739" s="63"/>
      <c r="L739" s="63"/>
      <c r="M739" s="63"/>
      <c r="N739" s="63"/>
      <c r="O739" s="63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63"/>
      <c r="K740" s="63"/>
      <c r="L740" s="63"/>
      <c r="M740" s="63"/>
      <c r="N740" s="63"/>
      <c r="O740" s="63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63"/>
      <c r="K741" s="63"/>
      <c r="L741" s="63"/>
      <c r="M741" s="63"/>
      <c r="N741" s="63"/>
      <c r="O741" s="63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63"/>
      <c r="K742" s="63"/>
      <c r="L742" s="63"/>
      <c r="M742" s="63"/>
      <c r="N742" s="63"/>
      <c r="O742" s="63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63"/>
      <c r="K743" s="63"/>
      <c r="L743" s="63"/>
      <c r="M743" s="63"/>
      <c r="N743" s="63"/>
      <c r="O743" s="63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63"/>
      <c r="K744" s="63"/>
      <c r="L744" s="63"/>
      <c r="M744" s="63"/>
      <c r="N744" s="63"/>
      <c r="O744" s="63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63"/>
      <c r="K745" s="63"/>
      <c r="L745" s="63"/>
      <c r="M745" s="63"/>
      <c r="N745" s="63"/>
      <c r="O745" s="63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63"/>
      <c r="K746" s="63"/>
      <c r="L746" s="63"/>
      <c r="M746" s="63"/>
      <c r="N746" s="63"/>
      <c r="O746" s="63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63"/>
      <c r="K747" s="63"/>
      <c r="L747" s="63"/>
      <c r="M747" s="63"/>
      <c r="N747" s="63"/>
      <c r="O747" s="63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63"/>
      <c r="K748" s="63"/>
      <c r="L748" s="63"/>
      <c r="M748" s="63"/>
      <c r="N748" s="63"/>
      <c r="O748" s="63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63"/>
      <c r="K749" s="63"/>
      <c r="L749" s="63"/>
      <c r="M749" s="63"/>
      <c r="N749" s="63"/>
      <c r="O749" s="63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63"/>
      <c r="K750" s="63"/>
      <c r="L750" s="63"/>
      <c r="M750" s="63"/>
      <c r="N750" s="63"/>
      <c r="O750" s="63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63"/>
      <c r="K751" s="63"/>
      <c r="L751" s="63"/>
      <c r="M751" s="63"/>
      <c r="N751" s="63"/>
      <c r="O751" s="63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63"/>
      <c r="K752" s="63"/>
      <c r="L752" s="63"/>
      <c r="M752" s="63"/>
      <c r="N752" s="63"/>
      <c r="O752" s="63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63"/>
      <c r="K753" s="63"/>
      <c r="L753" s="63"/>
      <c r="M753" s="63"/>
      <c r="N753" s="63"/>
      <c r="O753" s="63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63"/>
      <c r="K754" s="63"/>
      <c r="L754" s="63"/>
      <c r="M754" s="63"/>
      <c r="N754" s="63"/>
      <c r="O754" s="63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63"/>
      <c r="K755" s="63"/>
      <c r="L755" s="63"/>
      <c r="M755" s="63"/>
      <c r="N755" s="63"/>
      <c r="O755" s="63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63"/>
      <c r="K756" s="63"/>
      <c r="L756" s="63"/>
      <c r="M756" s="63"/>
      <c r="N756" s="63"/>
      <c r="O756" s="63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63"/>
      <c r="K757" s="63"/>
      <c r="L757" s="63"/>
      <c r="M757" s="63"/>
      <c r="N757" s="63"/>
      <c r="O757" s="63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63"/>
      <c r="K758" s="63"/>
      <c r="L758" s="63"/>
      <c r="M758" s="63"/>
      <c r="N758" s="63"/>
      <c r="O758" s="63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63"/>
      <c r="K759" s="63"/>
      <c r="L759" s="63"/>
      <c r="M759" s="63"/>
      <c r="N759" s="63"/>
      <c r="O759" s="63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63"/>
      <c r="K760" s="63"/>
      <c r="L760" s="63"/>
      <c r="M760" s="63"/>
      <c r="N760" s="63"/>
      <c r="O760" s="63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63"/>
      <c r="K761" s="63"/>
      <c r="L761" s="63"/>
      <c r="M761" s="63"/>
      <c r="N761" s="63"/>
      <c r="O761" s="63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63"/>
      <c r="K762" s="63"/>
      <c r="L762" s="63"/>
      <c r="M762" s="63"/>
      <c r="N762" s="63"/>
      <c r="O762" s="63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63"/>
      <c r="K763" s="63"/>
      <c r="L763" s="63"/>
      <c r="M763" s="63"/>
      <c r="N763" s="63"/>
      <c r="O763" s="63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63"/>
      <c r="K764" s="63"/>
      <c r="L764" s="63"/>
      <c r="M764" s="63"/>
      <c r="N764" s="63"/>
      <c r="O764" s="63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63"/>
      <c r="K765" s="63"/>
      <c r="L765" s="63"/>
      <c r="M765" s="63"/>
      <c r="N765" s="63"/>
      <c r="O765" s="63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63"/>
      <c r="K766" s="63"/>
      <c r="L766" s="63"/>
      <c r="M766" s="63"/>
      <c r="N766" s="63"/>
      <c r="O766" s="63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63"/>
      <c r="K767" s="63"/>
      <c r="L767" s="63"/>
      <c r="M767" s="63"/>
      <c r="N767" s="63"/>
      <c r="O767" s="63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63"/>
      <c r="K768" s="63"/>
      <c r="L768" s="63"/>
      <c r="M768" s="63"/>
      <c r="N768" s="63"/>
      <c r="O768" s="63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63"/>
      <c r="K769" s="63"/>
      <c r="L769" s="63"/>
      <c r="M769" s="63"/>
      <c r="N769" s="63"/>
      <c r="O769" s="63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63"/>
      <c r="K770" s="63"/>
      <c r="L770" s="63"/>
      <c r="M770" s="63"/>
      <c r="N770" s="63"/>
      <c r="O770" s="63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63"/>
      <c r="K771" s="63"/>
      <c r="L771" s="63"/>
      <c r="M771" s="63"/>
      <c r="N771" s="63"/>
      <c r="O771" s="63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63"/>
      <c r="K772" s="63"/>
      <c r="L772" s="63"/>
      <c r="M772" s="63"/>
      <c r="N772" s="63"/>
      <c r="O772" s="63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63"/>
      <c r="K773" s="63"/>
      <c r="L773" s="63"/>
      <c r="M773" s="63"/>
      <c r="N773" s="63"/>
      <c r="O773" s="63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63"/>
      <c r="K774" s="63"/>
      <c r="L774" s="63"/>
      <c r="M774" s="63"/>
      <c r="N774" s="63"/>
      <c r="O774" s="63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63"/>
      <c r="K775" s="63"/>
      <c r="L775" s="63"/>
      <c r="M775" s="63"/>
      <c r="N775" s="63"/>
      <c r="O775" s="63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63"/>
      <c r="K776" s="63"/>
      <c r="L776" s="63"/>
      <c r="M776" s="63"/>
      <c r="N776" s="63"/>
      <c r="O776" s="63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63"/>
      <c r="K777" s="63"/>
      <c r="L777" s="63"/>
      <c r="M777" s="63"/>
      <c r="N777" s="63"/>
      <c r="O777" s="63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63"/>
      <c r="K778" s="63"/>
      <c r="L778" s="63"/>
      <c r="M778" s="63"/>
      <c r="N778" s="63"/>
      <c r="O778" s="63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63"/>
      <c r="K779" s="63"/>
      <c r="L779" s="63"/>
      <c r="M779" s="63"/>
      <c r="N779" s="63"/>
      <c r="O779" s="63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63"/>
      <c r="K780" s="63"/>
      <c r="L780" s="63"/>
      <c r="M780" s="63"/>
      <c r="N780" s="63"/>
      <c r="O780" s="63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63"/>
      <c r="K781" s="63"/>
      <c r="L781" s="63"/>
      <c r="M781" s="63"/>
      <c r="N781" s="63"/>
      <c r="O781" s="63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63"/>
      <c r="K782" s="63"/>
      <c r="L782" s="63"/>
      <c r="M782" s="63"/>
      <c r="N782" s="63"/>
      <c r="O782" s="63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63"/>
      <c r="K783" s="63"/>
      <c r="L783" s="63"/>
      <c r="M783" s="63"/>
      <c r="N783" s="63"/>
      <c r="O783" s="63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63"/>
      <c r="K784" s="63"/>
      <c r="L784" s="63"/>
      <c r="M784" s="63"/>
      <c r="N784" s="63"/>
      <c r="O784" s="63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63"/>
      <c r="K785" s="63"/>
      <c r="L785" s="63"/>
      <c r="M785" s="63"/>
      <c r="N785" s="63"/>
      <c r="O785" s="63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63"/>
      <c r="K786" s="63"/>
      <c r="L786" s="63"/>
      <c r="M786" s="63"/>
      <c r="N786" s="63"/>
      <c r="O786" s="63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63"/>
      <c r="K787" s="63"/>
      <c r="L787" s="63"/>
      <c r="M787" s="63"/>
      <c r="N787" s="63"/>
      <c r="O787" s="63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63"/>
      <c r="K788" s="63"/>
      <c r="L788" s="63"/>
      <c r="M788" s="63"/>
      <c r="N788" s="63"/>
      <c r="O788" s="63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63"/>
      <c r="K789" s="63"/>
      <c r="L789" s="63"/>
      <c r="M789" s="63"/>
      <c r="N789" s="63"/>
      <c r="O789" s="63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63"/>
      <c r="K790" s="63"/>
      <c r="L790" s="63"/>
      <c r="M790" s="63"/>
      <c r="N790" s="63"/>
      <c r="O790" s="63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63"/>
      <c r="K791" s="63"/>
      <c r="L791" s="63"/>
      <c r="M791" s="63"/>
      <c r="N791" s="63"/>
      <c r="O791" s="63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63"/>
      <c r="K792" s="63"/>
      <c r="L792" s="63"/>
      <c r="M792" s="63"/>
      <c r="N792" s="63"/>
      <c r="O792" s="63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63"/>
      <c r="K793" s="63"/>
      <c r="L793" s="63"/>
      <c r="M793" s="63"/>
      <c r="N793" s="63"/>
      <c r="O793" s="63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63"/>
      <c r="K794" s="63"/>
      <c r="L794" s="63"/>
      <c r="M794" s="63"/>
      <c r="N794" s="63"/>
      <c r="O794" s="63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63"/>
      <c r="K795" s="63"/>
      <c r="L795" s="63"/>
      <c r="M795" s="63"/>
      <c r="N795" s="63"/>
      <c r="O795" s="63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63"/>
      <c r="K796" s="63"/>
      <c r="L796" s="63"/>
      <c r="M796" s="63"/>
      <c r="N796" s="63"/>
      <c r="O796" s="63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63"/>
      <c r="K797" s="63"/>
      <c r="L797" s="63"/>
      <c r="M797" s="63"/>
      <c r="N797" s="63"/>
      <c r="O797" s="63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63"/>
      <c r="K798" s="63"/>
      <c r="L798" s="63"/>
      <c r="M798" s="63"/>
      <c r="N798" s="63"/>
      <c r="O798" s="63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63"/>
      <c r="K799" s="63"/>
      <c r="L799" s="63"/>
      <c r="M799" s="63"/>
      <c r="N799" s="63"/>
      <c r="O799" s="63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63"/>
      <c r="K800" s="63"/>
      <c r="L800" s="63"/>
      <c r="M800" s="63"/>
      <c r="N800" s="63"/>
      <c r="O800" s="63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63"/>
      <c r="K801" s="63"/>
      <c r="L801" s="63"/>
      <c r="M801" s="63"/>
      <c r="N801" s="63"/>
      <c r="O801" s="63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63"/>
      <c r="K802" s="63"/>
      <c r="L802" s="63"/>
      <c r="M802" s="63"/>
      <c r="N802" s="63"/>
      <c r="O802" s="63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63"/>
      <c r="K803" s="63"/>
      <c r="L803" s="63"/>
      <c r="M803" s="63"/>
      <c r="N803" s="63"/>
      <c r="O803" s="63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63"/>
      <c r="K804" s="63"/>
      <c r="L804" s="63"/>
      <c r="M804" s="63"/>
      <c r="N804" s="63"/>
      <c r="O804" s="63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63"/>
      <c r="K805" s="63"/>
      <c r="L805" s="63"/>
      <c r="M805" s="63"/>
      <c r="N805" s="63"/>
      <c r="O805" s="63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63"/>
      <c r="K806" s="63"/>
      <c r="L806" s="63"/>
      <c r="M806" s="63"/>
      <c r="N806" s="63"/>
      <c r="O806" s="63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63"/>
      <c r="K807" s="63"/>
      <c r="L807" s="63"/>
      <c r="M807" s="63"/>
      <c r="N807" s="63"/>
      <c r="O807" s="63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63"/>
      <c r="K808" s="63"/>
      <c r="L808" s="63"/>
      <c r="M808" s="63"/>
      <c r="N808" s="63"/>
      <c r="O808" s="63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63"/>
      <c r="K809" s="63"/>
      <c r="L809" s="63"/>
      <c r="M809" s="63"/>
      <c r="N809" s="63"/>
      <c r="O809" s="63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63"/>
      <c r="K810" s="63"/>
      <c r="L810" s="63"/>
      <c r="M810" s="63"/>
      <c r="N810" s="63"/>
      <c r="O810" s="63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63"/>
      <c r="K811" s="63"/>
      <c r="L811" s="63"/>
      <c r="M811" s="63"/>
      <c r="N811" s="63"/>
      <c r="O811" s="63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63"/>
      <c r="K812" s="63"/>
      <c r="L812" s="63"/>
      <c r="M812" s="63"/>
      <c r="N812" s="63"/>
      <c r="O812" s="63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63"/>
      <c r="K813" s="63"/>
      <c r="L813" s="63"/>
      <c r="M813" s="63"/>
      <c r="N813" s="63"/>
      <c r="O813" s="63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63"/>
      <c r="K814" s="63"/>
      <c r="L814" s="63"/>
      <c r="M814" s="63"/>
      <c r="N814" s="63"/>
      <c r="O814" s="63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63"/>
      <c r="K815" s="63"/>
      <c r="L815" s="63"/>
      <c r="M815" s="63"/>
      <c r="N815" s="63"/>
      <c r="O815" s="63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63"/>
      <c r="K816" s="63"/>
      <c r="L816" s="63"/>
      <c r="M816" s="63"/>
      <c r="N816" s="63"/>
      <c r="O816" s="63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63"/>
      <c r="K817" s="63"/>
      <c r="L817" s="63"/>
      <c r="M817" s="63"/>
      <c r="N817" s="63"/>
      <c r="O817" s="63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63"/>
      <c r="K818" s="63"/>
      <c r="L818" s="63"/>
      <c r="M818" s="63"/>
      <c r="N818" s="63"/>
      <c r="O818" s="63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63"/>
      <c r="K819" s="63"/>
      <c r="L819" s="63"/>
      <c r="M819" s="63"/>
      <c r="N819" s="63"/>
      <c r="O819" s="63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63"/>
      <c r="K820" s="63"/>
      <c r="L820" s="63"/>
      <c r="M820" s="63"/>
      <c r="N820" s="63"/>
      <c r="O820" s="63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63"/>
      <c r="K821" s="63"/>
      <c r="L821" s="63"/>
      <c r="M821" s="63"/>
      <c r="N821" s="63"/>
      <c r="O821" s="63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63"/>
      <c r="K822" s="63"/>
      <c r="L822" s="63"/>
      <c r="M822" s="63"/>
      <c r="N822" s="63"/>
      <c r="O822" s="63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63"/>
      <c r="K823" s="63"/>
      <c r="L823" s="63"/>
      <c r="M823" s="63"/>
      <c r="N823" s="63"/>
      <c r="O823" s="63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63"/>
      <c r="K824" s="63"/>
      <c r="L824" s="63"/>
      <c r="M824" s="63"/>
      <c r="N824" s="63"/>
      <c r="O824" s="63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63"/>
      <c r="K825" s="63"/>
      <c r="L825" s="63"/>
      <c r="M825" s="63"/>
      <c r="N825" s="63"/>
      <c r="O825" s="63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63"/>
      <c r="K826" s="63"/>
      <c r="L826" s="63"/>
      <c r="M826" s="63"/>
      <c r="N826" s="63"/>
      <c r="O826" s="63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63"/>
      <c r="K827" s="63"/>
      <c r="L827" s="63"/>
      <c r="M827" s="63"/>
      <c r="N827" s="63"/>
      <c r="O827" s="63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63"/>
      <c r="K828" s="63"/>
      <c r="L828" s="63"/>
      <c r="M828" s="63"/>
      <c r="N828" s="63"/>
      <c r="O828" s="63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63"/>
      <c r="K829" s="63"/>
      <c r="L829" s="63"/>
      <c r="M829" s="63"/>
      <c r="N829" s="63"/>
      <c r="O829" s="63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63"/>
      <c r="K830" s="63"/>
      <c r="L830" s="63"/>
      <c r="M830" s="63"/>
      <c r="N830" s="63"/>
      <c r="O830" s="63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63"/>
      <c r="K831" s="63"/>
      <c r="L831" s="63"/>
      <c r="M831" s="63"/>
      <c r="N831" s="63"/>
      <c r="O831" s="63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63"/>
      <c r="K832" s="63"/>
      <c r="L832" s="63"/>
      <c r="M832" s="63"/>
      <c r="N832" s="63"/>
      <c r="O832" s="63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63"/>
      <c r="K833" s="63"/>
      <c r="L833" s="63"/>
      <c r="M833" s="63"/>
      <c r="N833" s="63"/>
      <c r="O833" s="63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63"/>
      <c r="K834" s="63"/>
      <c r="L834" s="63"/>
      <c r="M834" s="63"/>
      <c r="N834" s="63"/>
      <c r="O834" s="63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63"/>
      <c r="K835" s="63"/>
      <c r="L835" s="63"/>
      <c r="M835" s="63"/>
      <c r="N835" s="63"/>
      <c r="O835" s="63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63"/>
      <c r="K836" s="63"/>
      <c r="L836" s="63"/>
      <c r="M836" s="63"/>
      <c r="N836" s="63"/>
      <c r="O836" s="63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63"/>
      <c r="K837" s="63"/>
      <c r="L837" s="63"/>
      <c r="M837" s="63"/>
      <c r="N837" s="63"/>
      <c r="O837" s="63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63"/>
      <c r="K838" s="63"/>
      <c r="L838" s="63"/>
      <c r="M838" s="63"/>
      <c r="N838" s="63"/>
      <c r="O838" s="63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63"/>
      <c r="K839" s="63"/>
      <c r="L839" s="63"/>
      <c r="M839" s="63"/>
      <c r="N839" s="63"/>
      <c r="O839" s="63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63"/>
      <c r="K840" s="63"/>
      <c r="L840" s="63"/>
      <c r="M840" s="63"/>
      <c r="N840" s="63"/>
      <c r="O840" s="63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63"/>
      <c r="K841" s="63"/>
      <c r="L841" s="63"/>
      <c r="M841" s="63"/>
      <c r="N841" s="63"/>
      <c r="O841" s="63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63"/>
      <c r="K842" s="63"/>
      <c r="L842" s="63"/>
      <c r="M842" s="63"/>
      <c r="N842" s="63"/>
      <c r="O842" s="63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63"/>
      <c r="K843" s="63"/>
      <c r="L843" s="63"/>
      <c r="M843" s="63"/>
      <c r="N843" s="63"/>
      <c r="O843" s="63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63"/>
      <c r="K844" s="63"/>
      <c r="L844" s="63"/>
      <c r="M844" s="63"/>
      <c r="N844" s="63"/>
      <c r="O844" s="63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63"/>
      <c r="K845" s="63"/>
      <c r="L845" s="63"/>
      <c r="M845" s="63"/>
      <c r="N845" s="63"/>
      <c r="O845" s="63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63"/>
      <c r="K846" s="63"/>
      <c r="L846" s="63"/>
      <c r="M846" s="63"/>
      <c r="N846" s="63"/>
      <c r="O846" s="63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63"/>
      <c r="K847" s="63"/>
      <c r="L847" s="63"/>
      <c r="M847" s="63"/>
      <c r="N847" s="63"/>
      <c r="O847" s="63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63"/>
      <c r="K848" s="63"/>
      <c r="L848" s="63"/>
      <c r="M848" s="63"/>
      <c r="N848" s="63"/>
      <c r="O848" s="63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63"/>
      <c r="K849" s="63"/>
      <c r="L849" s="63"/>
      <c r="M849" s="63"/>
      <c r="N849" s="63"/>
      <c r="O849" s="63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63"/>
      <c r="K850" s="63"/>
      <c r="L850" s="63"/>
      <c r="M850" s="63"/>
      <c r="N850" s="63"/>
      <c r="O850" s="63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63"/>
      <c r="K851" s="63"/>
      <c r="L851" s="63"/>
      <c r="M851" s="63"/>
      <c r="N851" s="63"/>
      <c r="O851" s="63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63"/>
      <c r="K852" s="63"/>
      <c r="L852" s="63"/>
      <c r="M852" s="63"/>
      <c r="N852" s="63"/>
      <c r="O852" s="63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63"/>
      <c r="K853" s="63"/>
      <c r="L853" s="63"/>
      <c r="M853" s="63"/>
      <c r="N853" s="63"/>
      <c r="O853" s="63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63"/>
      <c r="K854" s="63"/>
      <c r="L854" s="63"/>
      <c r="M854" s="63"/>
      <c r="N854" s="63"/>
      <c r="O854" s="63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63"/>
      <c r="K855" s="63"/>
      <c r="L855" s="63"/>
      <c r="M855" s="63"/>
      <c r="N855" s="63"/>
      <c r="O855" s="63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63"/>
      <c r="K856" s="63"/>
      <c r="L856" s="63"/>
      <c r="M856" s="63"/>
      <c r="N856" s="63"/>
      <c r="O856" s="63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63"/>
      <c r="K857" s="63"/>
      <c r="L857" s="63"/>
      <c r="M857" s="63"/>
      <c r="N857" s="63"/>
      <c r="O857" s="63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63"/>
      <c r="K858" s="63"/>
      <c r="L858" s="63"/>
      <c r="M858" s="63"/>
      <c r="N858" s="63"/>
      <c r="O858" s="63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63"/>
      <c r="K859" s="63"/>
      <c r="L859" s="63"/>
      <c r="M859" s="63"/>
      <c r="N859" s="63"/>
      <c r="O859" s="63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63"/>
      <c r="K860" s="63"/>
      <c r="L860" s="63"/>
      <c r="M860" s="63"/>
      <c r="N860" s="63"/>
      <c r="O860" s="63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63"/>
      <c r="K861" s="63"/>
      <c r="L861" s="63"/>
      <c r="M861" s="63"/>
      <c r="N861" s="63"/>
      <c r="O861" s="63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63"/>
      <c r="K862" s="63"/>
      <c r="L862" s="63"/>
      <c r="M862" s="63"/>
      <c r="N862" s="63"/>
      <c r="O862" s="63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63"/>
      <c r="K863" s="63"/>
      <c r="L863" s="63"/>
      <c r="M863" s="63"/>
      <c r="N863" s="63"/>
      <c r="O863" s="63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63"/>
      <c r="K864" s="63"/>
      <c r="L864" s="63"/>
      <c r="M864" s="63"/>
      <c r="N864" s="63"/>
      <c r="O864" s="63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63"/>
      <c r="K865" s="63"/>
      <c r="L865" s="63"/>
      <c r="M865" s="63"/>
      <c r="N865" s="63"/>
      <c r="O865" s="63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63"/>
      <c r="K866" s="63"/>
      <c r="L866" s="63"/>
      <c r="M866" s="63"/>
      <c r="N866" s="63"/>
      <c r="O866" s="63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63"/>
      <c r="K867" s="63"/>
      <c r="L867" s="63"/>
      <c r="M867" s="63"/>
      <c r="N867" s="63"/>
      <c r="O867" s="63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63"/>
      <c r="K868" s="63"/>
      <c r="L868" s="63"/>
      <c r="M868" s="63"/>
      <c r="N868" s="63"/>
      <c r="O868" s="63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63"/>
      <c r="K869" s="63"/>
      <c r="L869" s="63"/>
      <c r="M869" s="63"/>
      <c r="N869" s="63"/>
      <c r="O869" s="63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63"/>
      <c r="K870" s="63"/>
      <c r="L870" s="63"/>
      <c r="M870" s="63"/>
      <c r="N870" s="63"/>
      <c r="O870" s="63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63"/>
      <c r="K871" s="63"/>
      <c r="L871" s="63"/>
      <c r="M871" s="63"/>
      <c r="N871" s="63"/>
      <c r="O871" s="63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63"/>
      <c r="K872" s="63"/>
      <c r="L872" s="63"/>
      <c r="M872" s="63"/>
      <c r="N872" s="63"/>
      <c r="O872" s="63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63"/>
      <c r="K873" s="63"/>
      <c r="L873" s="63"/>
      <c r="M873" s="63"/>
      <c r="N873" s="63"/>
      <c r="O873" s="63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63"/>
      <c r="K874" s="63"/>
      <c r="L874" s="63"/>
      <c r="M874" s="63"/>
      <c r="N874" s="63"/>
      <c r="O874" s="63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63"/>
      <c r="K875" s="63"/>
      <c r="L875" s="63"/>
      <c r="M875" s="63"/>
      <c r="N875" s="63"/>
      <c r="O875" s="63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63"/>
      <c r="K876" s="63"/>
      <c r="L876" s="63"/>
      <c r="M876" s="63"/>
      <c r="N876" s="63"/>
      <c r="O876" s="63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63"/>
      <c r="K877" s="63"/>
      <c r="L877" s="63"/>
      <c r="M877" s="63"/>
      <c r="N877" s="63"/>
      <c r="O877" s="63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63"/>
      <c r="K878" s="63"/>
      <c r="L878" s="63"/>
      <c r="M878" s="63"/>
      <c r="N878" s="63"/>
      <c r="O878" s="63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63"/>
      <c r="K879" s="63"/>
      <c r="L879" s="63"/>
      <c r="M879" s="63"/>
      <c r="N879" s="63"/>
      <c r="O879" s="63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63"/>
      <c r="K880" s="63"/>
      <c r="L880" s="63"/>
      <c r="M880" s="63"/>
      <c r="N880" s="63"/>
      <c r="O880" s="63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63"/>
      <c r="K881" s="63"/>
      <c r="L881" s="63"/>
      <c r="M881" s="63"/>
      <c r="N881" s="63"/>
      <c r="O881" s="63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63"/>
      <c r="K882" s="63"/>
      <c r="L882" s="63"/>
      <c r="M882" s="63"/>
      <c r="N882" s="63"/>
      <c r="O882" s="63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63"/>
      <c r="K883" s="63"/>
      <c r="L883" s="63"/>
      <c r="M883" s="63"/>
      <c r="N883" s="63"/>
      <c r="O883" s="63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63"/>
      <c r="K884" s="63"/>
      <c r="L884" s="63"/>
      <c r="M884" s="63"/>
      <c r="N884" s="63"/>
      <c r="O884" s="63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63"/>
      <c r="K885" s="63"/>
      <c r="L885" s="63"/>
      <c r="M885" s="63"/>
      <c r="N885" s="63"/>
      <c r="O885" s="63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63"/>
      <c r="K886" s="63"/>
      <c r="L886" s="63"/>
      <c r="M886" s="63"/>
      <c r="N886" s="63"/>
      <c r="O886" s="63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63"/>
      <c r="K887" s="63"/>
      <c r="L887" s="63"/>
      <c r="M887" s="63"/>
      <c r="N887" s="63"/>
      <c r="O887" s="63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63"/>
      <c r="K888" s="63"/>
      <c r="L888" s="63"/>
      <c r="M888" s="63"/>
      <c r="N888" s="63"/>
      <c r="O888" s="63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63"/>
      <c r="K889" s="63"/>
      <c r="L889" s="63"/>
      <c r="M889" s="63"/>
      <c r="N889" s="63"/>
      <c r="O889" s="63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63"/>
      <c r="K890" s="63"/>
      <c r="L890" s="63"/>
      <c r="M890" s="63"/>
      <c r="N890" s="63"/>
      <c r="O890" s="63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63"/>
      <c r="K891" s="63"/>
      <c r="L891" s="63"/>
      <c r="M891" s="63"/>
      <c r="N891" s="63"/>
      <c r="O891" s="63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63"/>
      <c r="K892" s="63"/>
      <c r="L892" s="63"/>
      <c r="M892" s="63"/>
      <c r="N892" s="63"/>
      <c r="O892" s="63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63"/>
      <c r="K893" s="63"/>
      <c r="L893" s="63"/>
      <c r="M893" s="63"/>
      <c r="N893" s="63"/>
      <c r="O893" s="63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63"/>
      <c r="K894" s="63"/>
      <c r="L894" s="63"/>
      <c r="M894" s="63"/>
      <c r="N894" s="63"/>
      <c r="O894" s="63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63"/>
      <c r="K895" s="63"/>
      <c r="L895" s="63"/>
      <c r="M895" s="63"/>
      <c r="N895" s="63"/>
      <c r="O895" s="63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63"/>
      <c r="K896" s="63"/>
      <c r="L896" s="63"/>
      <c r="M896" s="63"/>
      <c r="N896" s="63"/>
      <c r="O896" s="63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63"/>
      <c r="K897" s="63"/>
      <c r="L897" s="63"/>
      <c r="M897" s="63"/>
      <c r="N897" s="63"/>
      <c r="O897" s="63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63"/>
      <c r="K898" s="63"/>
      <c r="L898" s="63"/>
      <c r="M898" s="63"/>
      <c r="N898" s="63"/>
      <c r="O898" s="63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63"/>
      <c r="K899" s="63"/>
      <c r="L899" s="63"/>
      <c r="M899" s="63"/>
      <c r="N899" s="63"/>
      <c r="O899" s="63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63"/>
      <c r="K900" s="63"/>
      <c r="L900" s="63"/>
      <c r="M900" s="63"/>
      <c r="N900" s="63"/>
      <c r="O900" s="63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63"/>
      <c r="K901" s="63"/>
      <c r="L901" s="63"/>
      <c r="M901" s="63"/>
      <c r="N901" s="63"/>
      <c r="O901" s="63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63"/>
      <c r="K902" s="63"/>
      <c r="L902" s="63"/>
      <c r="M902" s="63"/>
      <c r="N902" s="63"/>
      <c r="O902" s="63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63"/>
      <c r="K903" s="63"/>
      <c r="L903" s="63"/>
      <c r="M903" s="63"/>
      <c r="N903" s="63"/>
      <c r="O903" s="63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63"/>
      <c r="K904" s="63"/>
      <c r="L904" s="63"/>
      <c r="M904" s="63"/>
      <c r="N904" s="63"/>
      <c r="O904" s="63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63"/>
      <c r="K905" s="63"/>
      <c r="L905" s="63"/>
      <c r="M905" s="63"/>
      <c r="N905" s="63"/>
      <c r="O905" s="63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63"/>
      <c r="K906" s="63"/>
      <c r="L906" s="63"/>
      <c r="M906" s="63"/>
      <c r="N906" s="63"/>
      <c r="O906" s="63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63"/>
      <c r="K907" s="63"/>
      <c r="L907" s="63"/>
      <c r="M907" s="63"/>
      <c r="N907" s="63"/>
      <c r="O907" s="63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63"/>
      <c r="K908" s="63"/>
      <c r="L908" s="63"/>
      <c r="M908" s="63"/>
      <c r="N908" s="63"/>
      <c r="O908" s="63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63"/>
      <c r="K909" s="63"/>
      <c r="L909" s="63"/>
      <c r="M909" s="63"/>
      <c r="N909" s="63"/>
      <c r="O909" s="63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63"/>
      <c r="K910" s="63"/>
      <c r="L910" s="63"/>
      <c r="M910" s="63"/>
      <c r="N910" s="63"/>
      <c r="O910" s="63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63"/>
      <c r="K911" s="63"/>
      <c r="L911" s="63"/>
      <c r="M911" s="63"/>
      <c r="N911" s="63"/>
      <c r="O911" s="63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63"/>
      <c r="K912" s="63"/>
      <c r="L912" s="63"/>
      <c r="M912" s="63"/>
      <c r="N912" s="63"/>
      <c r="O912" s="63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63"/>
      <c r="K913" s="63"/>
      <c r="L913" s="63"/>
      <c r="M913" s="63"/>
      <c r="N913" s="63"/>
      <c r="O913" s="63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63"/>
      <c r="K914" s="63"/>
      <c r="L914" s="63"/>
      <c r="M914" s="63"/>
      <c r="N914" s="63"/>
      <c r="O914" s="63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63"/>
      <c r="K915" s="63"/>
      <c r="L915" s="63"/>
      <c r="M915" s="63"/>
      <c r="N915" s="63"/>
      <c r="O915" s="63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63"/>
      <c r="K916" s="63"/>
      <c r="L916" s="63"/>
      <c r="M916" s="63"/>
      <c r="N916" s="63"/>
      <c r="O916" s="63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63"/>
      <c r="K917" s="63"/>
      <c r="L917" s="63"/>
      <c r="M917" s="63"/>
      <c r="N917" s="63"/>
      <c r="O917" s="63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63"/>
      <c r="K918" s="63"/>
      <c r="L918" s="63"/>
      <c r="M918" s="63"/>
      <c r="N918" s="63"/>
      <c r="O918" s="63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63"/>
      <c r="K919" s="63"/>
      <c r="L919" s="63"/>
      <c r="M919" s="63"/>
      <c r="N919" s="63"/>
      <c r="O919" s="63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63"/>
      <c r="K920" s="63"/>
      <c r="L920" s="63"/>
      <c r="M920" s="63"/>
      <c r="N920" s="63"/>
      <c r="O920" s="63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63"/>
      <c r="K921" s="63"/>
      <c r="L921" s="63"/>
      <c r="M921" s="63"/>
      <c r="N921" s="63"/>
      <c r="O921" s="63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63"/>
      <c r="K922" s="63"/>
      <c r="L922" s="63"/>
      <c r="M922" s="63"/>
      <c r="N922" s="63"/>
      <c r="O922" s="63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63"/>
      <c r="K923" s="63"/>
      <c r="L923" s="63"/>
      <c r="M923" s="63"/>
      <c r="N923" s="63"/>
      <c r="O923" s="63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63"/>
      <c r="K924" s="63"/>
      <c r="L924" s="63"/>
      <c r="M924" s="63"/>
      <c r="N924" s="63"/>
      <c r="O924" s="63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63"/>
      <c r="K925" s="63"/>
      <c r="L925" s="63"/>
      <c r="M925" s="63"/>
      <c r="N925" s="63"/>
      <c r="O925" s="63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63"/>
      <c r="K926" s="63"/>
      <c r="L926" s="63"/>
      <c r="M926" s="63"/>
      <c r="N926" s="63"/>
      <c r="O926" s="63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63"/>
      <c r="K927" s="63"/>
      <c r="L927" s="63"/>
      <c r="M927" s="63"/>
      <c r="N927" s="63"/>
      <c r="O927" s="63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63"/>
      <c r="K928" s="63"/>
      <c r="L928" s="63"/>
      <c r="M928" s="63"/>
      <c r="N928" s="63"/>
      <c r="O928" s="63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63"/>
      <c r="K929" s="63"/>
      <c r="L929" s="63"/>
      <c r="M929" s="63"/>
      <c r="N929" s="63"/>
      <c r="O929" s="63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63"/>
      <c r="K930" s="63"/>
      <c r="L930" s="63"/>
      <c r="M930" s="63"/>
      <c r="N930" s="63"/>
      <c r="O930" s="63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63"/>
      <c r="K931" s="63"/>
      <c r="L931" s="63"/>
      <c r="M931" s="63"/>
      <c r="N931" s="63"/>
      <c r="O931" s="63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63"/>
      <c r="K932" s="63"/>
      <c r="L932" s="63"/>
      <c r="M932" s="63"/>
      <c r="N932" s="63"/>
      <c r="O932" s="63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63"/>
      <c r="K933" s="63"/>
      <c r="L933" s="63"/>
      <c r="M933" s="63"/>
      <c r="N933" s="63"/>
      <c r="O933" s="63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63"/>
      <c r="K934" s="63"/>
      <c r="L934" s="63"/>
      <c r="M934" s="63"/>
      <c r="N934" s="63"/>
      <c r="O934" s="63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63"/>
      <c r="K935" s="63"/>
      <c r="L935" s="63"/>
      <c r="M935" s="63"/>
      <c r="N935" s="63"/>
      <c r="O935" s="63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63"/>
      <c r="K936" s="63"/>
      <c r="L936" s="63"/>
      <c r="M936" s="63"/>
      <c r="N936" s="63"/>
      <c r="O936" s="63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63"/>
      <c r="K937" s="63"/>
      <c r="L937" s="63"/>
      <c r="M937" s="63"/>
      <c r="N937" s="63"/>
      <c r="O937" s="63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63"/>
      <c r="K938" s="63"/>
      <c r="L938" s="63"/>
      <c r="M938" s="63"/>
      <c r="N938" s="63"/>
      <c r="O938" s="63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63"/>
      <c r="K939" s="63"/>
      <c r="L939" s="63"/>
      <c r="M939" s="63"/>
      <c r="N939" s="63"/>
      <c r="O939" s="63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63"/>
      <c r="K940" s="63"/>
      <c r="L940" s="63"/>
      <c r="M940" s="63"/>
      <c r="N940" s="63"/>
      <c r="O940" s="63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63"/>
      <c r="K941" s="63"/>
      <c r="L941" s="63"/>
      <c r="M941" s="63"/>
      <c r="N941" s="63"/>
      <c r="O941" s="63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63"/>
      <c r="K942" s="63"/>
      <c r="L942" s="63"/>
      <c r="M942" s="63"/>
      <c r="N942" s="63"/>
      <c r="O942" s="63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63"/>
      <c r="K943" s="63"/>
      <c r="L943" s="63"/>
      <c r="M943" s="63"/>
      <c r="N943" s="63"/>
      <c r="O943" s="63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63"/>
      <c r="K944" s="63"/>
      <c r="L944" s="63"/>
      <c r="M944" s="63"/>
      <c r="N944" s="63"/>
      <c r="O944" s="63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63"/>
      <c r="K945" s="63"/>
      <c r="L945" s="63"/>
      <c r="M945" s="63"/>
      <c r="N945" s="63"/>
      <c r="O945" s="63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63"/>
      <c r="K946" s="63"/>
      <c r="L946" s="63"/>
      <c r="M946" s="63"/>
      <c r="N946" s="63"/>
      <c r="O946" s="63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63"/>
      <c r="K947" s="63"/>
      <c r="L947" s="63"/>
      <c r="M947" s="63"/>
      <c r="N947" s="63"/>
      <c r="O947" s="63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63"/>
      <c r="K948" s="63"/>
      <c r="L948" s="63"/>
      <c r="M948" s="63"/>
      <c r="N948" s="63"/>
      <c r="O948" s="63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63"/>
      <c r="K949" s="63"/>
      <c r="L949" s="63"/>
      <c r="M949" s="63"/>
      <c r="N949" s="63"/>
      <c r="O949" s="63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63"/>
      <c r="K950" s="63"/>
      <c r="L950" s="63"/>
      <c r="M950" s="63"/>
      <c r="N950" s="63"/>
      <c r="O950" s="63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63"/>
      <c r="K951" s="63"/>
      <c r="L951" s="63"/>
      <c r="M951" s="63"/>
      <c r="N951" s="63"/>
      <c r="O951" s="63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63"/>
      <c r="K952" s="63"/>
      <c r="L952" s="63"/>
      <c r="M952" s="63"/>
      <c r="N952" s="63"/>
      <c r="O952" s="63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63"/>
      <c r="K953" s="63"/>
      <c r="L953" s="63"/>
      <c r="M953" s="63"/>
      <c r="N953" s="63"/>
      <c r="O953" s="63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63"/>
      <c r="K954" s="63"/>
      <c r="L954" s="63"/>
      <c r="M954" s="63"/>
      <c r="N954" s="63"/>
      <c r="O954" s="63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63"/>
      <c r="K955" s="63"/>
      <c r="L955" s="63"/>
      <c r="M955" s="63"/>
      <c r="N955" s="63"/>
      <c r="O955" s="63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63"/>
      <c r="K956" s="63"/>
      <c r="L956" s="63"/>
      <c r="M956" s="63"/>
      <c r="N956" s="63"/>
      <c r="O956" s="63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63"/>
      <c r="K957" s="63"/>
      <c r="L957" s="63"/>
      <c r="M957" s="63"/>
      <c r="N957" s="63"/>
      <c r="O957" s="63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63"/>
      <c r="K958" s="63"/>
      <c r="L958" s="63"/>
      <c r="M958" s="63"/>
      <c r="N958" s="63"/>
      <c r="O958" s="63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63"/>
      <c r="K959" s="63"/>
      <c r="L959" s="63"/>
      <c r="M959" s="63"/>
      <c r="N959" s="63"/>
      <c r="O959" s="63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63"/>
      <c r="K960" s="63"/>
      <c r="L960" s="63"/>
      <c r="M960" s="63"/>
      <c r="N960" s="63"/>
      <c r="O960" s="63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63"/>
      <c r="K961" s="63"/>
      <c r="L961" s="63"/>
      <c r="M961" s="63"/>
      <c r="N961" s="63"/>
      <c r="O961" s="63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63"/>
      <c r="K962" s="63"/>
      <c r="L962" s="63"/>
      <c r="M962" s="63"/>
      <c r="N962" s="63"/>
      <c r="O962" s="63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63"/>
      <c r="K963" s="63"/>
      <c r="L963" s="63"/>
      <c r="M963" s="63"/>
      <c r="N963" s="63"/>
      <c r="O963" s="63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63"/>
      <c r="K964" s="63"/>
      <c r="L964" s="63"/>
      <c r="M964" s="63"/>
      <c r="N964" s="63"/>
      <c r="O964" s="63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63"/>
      <c r="K965" s="63"/>
      <c r="L965" s="63"/>
      <c r="M965" s="63"/>
      <c r="N965" s="63"/>
      <c r="O965" s="63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63"/>
      <c r="K966" s="63"/>
      <c r="L966" s="63"/>
      <c r="M966" s="63"/>
      <c r="N966" s="63"/>
      <c r="O966" s="63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63"/>
      <c r="K967" s="63"/>
      <c r="L967" s="63"/>
      <c r="M967" s="63"/>
      <c r="N967" s="63"/>
      <c r="O967" s="63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63"/>
      <c r="K968" s="63"/>
      <c r="L968" s="63"/>
      <c r="M968" s="63"/>
      <c r="N968" s="63"/>
      <c r="O968" s="63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63"/>
      <c r="K969" s="63"/>
      <c r="L969" s="63"/>
      <c r="M969" s="63"/>
      <c r="N969" s="63"/>
      <c r="O969" s="63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63"/>
      <c r="K970" s="63"/>
      <c r="L970" s="63"/>
      <c r="M970" s="63"/>
      <c r="N970" s="63"/>
      <c r="O970" s="63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63"/>
      <c r="K971" s="63"/>
      <c r="L971" s="63"/>
      <c r="M971" s="63"/>
      <c r="N971" s="63"/>
      <c r="O971" s="63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63"/>
      <c r="K972" s="63"/>
      <c r="L972" s="63"/>
      <c r="M972" s="63"/>
      <c r="N972" s="63"/>
      <c r="O972" s="63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63"/>
      <c r="K973" s="63"/>
      <c r="L973" s="63"/>
      <c r="M973" s="63"/>
      <c r="N973" s="63"/>
      <c r="O973" s="63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63"/>
      <c r="K974" s="63"/>
      <c r="L974" s="63"/>
      <c r="M974" s="63"/>
      <c r="N974" s="63"/>
      <c r="O974" s="63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63"/>
      <c r="K975" s="63"/>
      <c r="L975" s="63"/>
      <c r="M975" s="63"/>
      <c r="N975" s="63"/>
      <c r="O975" s="63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63"/>
      <c r="K976" s="63"/>
      <c r="L976" s="63"/>
      <c r="M976" s="63"/>
      <c r="N976" s="63"/>
      <c r="O976" s="63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63"/>
      <c r="K977" s="63"/>
      <c r="L977" s="63"/>
      <c r="M977" s="63"/>
      <c r="N977" s="63"/>
      <c r="O977" s="63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63"/>
      <c r="K978" s="63"/>
      <c r="L978" s="63"/>
      <c r="M978" s="63"/>
      <c r="N978" s="63"/>
      <c r="O978" s="63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63"/>
      <c r="K979" s="63"/>
      <c r="L979" s="63"/>
      <c r="M979" s="63"/>
      <c r="N979" s="63"/>
      <c r="O979" s="63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63"/>
      <c r="K980" s="63"/>
      <c r="L980" s="63"/>
      <c r="M980" s="63"/>
      <c r="N980" s="63"/>
      <c r="O980" s="63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63"/>
      <c r="K981" s="63"/>
      <c r="L981" s="63"/>
      <c r="M981" s="63"/>
      <c r="N981" s="63"/>
      <c r="O981" s="63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63"/>
      <c r="K982" s="63"/>
      <c r="L982" s="63"/>
      <c r="M982" s="63"/>
      <c r="N982" s="63"/>
      <c r="O982" s="63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63"/>
      <c r="K983" s="63"/>
      <c r="L983" s="63"/>
      <c r="M983" s="63"/>
      <c r="N983" s="63"/>
      <c r="O983" s="63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63"/>
      <c r="K984" s="63"/>
      <c r="L984" s="63"/>
      <c r="M984" s="63"/>
      <c r="N984" s="63"/>
      <c r="O984" s="63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63"/>
      <c r="K985" s="63"/>
      <c r="L985" s="63"/>
      <c r="M985" s="63"/>
      <c r="N985" s="63"/>
      <c r="O985" s="63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63"/>
      <c r="K986" s="63"/>
      <c r="L986" s="63"/>
      <c r="M986" s="63"/>
      <c r="N986" s="63"/>
      <c r="O986" s="63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63"/>
      <c r="K987" s="63"/>
      <c r="L987" s="63"/>
      <c r="M987" s="63"/>
      <c r="N987" s="63"/>
      <c r="O987" s="63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63"/>
      <c r="K988" s="63"/>
      <c r="L988" s="63"/>
      <c r="M988" s="63"/>
      <c r="N988" s="63"/>
      <c r="O988" s="63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63"/>
      <c r="K989" s="63"/>
      <c r="L989" s="63"/>
      <c r="M989" s="63"/>
      <c r="N989" s="63"/>
      <c r="O989" s="63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63"/>
      <c r="K990" s="63"/>
      <c r="L990" s="63"/>
      <c r="M990" s="63"/>
      <c r="N990" s="63"/>
      <c r="O990" s="63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63"/>
      <c r="K991" s="63"/>
      <c r="L991" s="63"/>
      <c r="M991" s="63"/>
      <c r="N991" s="63"/>
      <c r="O991" s="63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63"/>
      <c r="K992" s="63"/>
      <c r="L992" s="63"/>
      <c r="M992" s="63"/>
      <c r="N992" s="63"/>
      <c r="O992" s="63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63"/>
      <c r="K993" s="63"/>
      <c r="L993" s="63"/>
      <c r="M993" s="63"/>
      <c r="N993" s="63"/>
      <c r="O993" s="63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</sheetData>
  <mergeCells count="1">
    <mergeCell ref="G2:L7"/>
  </mergeCells>
  <printOptions horizontalCentered="1"/>
  <pageMargins bottom="0.75" footer="0.0" header="0.0" left="0.5" right="0.5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17.86"/>
    <col customWidth="1" min="3" max="7" width="12.86"/>
    <col customWidth="1" min="8" max="8" width="2.86"/>
    <col customWidth="1" min="9" max="26" width="8.71"/>
  </cols>
  <sheetData>
    <row r="1" ht="22.5" customHeight="1">
      <c r="A1" s="14" t="s">
        <v>117</v>
      </c>
      <c r="B1" s="14"/>
      <c r="C1" s="14"/>
      <c r="D1" s="14"/>
      <c r="E1" s="14"/>
      <c r="F1" s="14"/>
      <c r="G1" s="14"/>
      <c r="H1" s="14"/>
      <c r="I1" s="15"/>
      <c r="J1" s="15"/>
      <c r="K1" s="15"/>
      <c r="L1" s="15"/>
      <c r="M1" s="15"/>
      <c r="N1" s="15"/>
      <c r="O1" s="15"/>
      <c r="P1" s="15"/>
      <c r="Q1" s="3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118"/>
      <c r="B2" s="118"/>
      <c r="C2" s="118"/>
      <c r="D2" s="118"/>
      <c r="E2" s="118"/>
      <c r="F2" s="118"/>
      <c r="G2" s="118"/>
      <c r="H2" s="118"/>
      <c r="I2" s="15"/>
      <c r="J2" s="15"/>
      <c r="K2" s="15"/>
      <c r="L2" s="15"/>
      <c r="M2" s="15"/>
      <c r="N2" s="15"/>
      <c r="O2" s="15"/>
      <c r="P2" s="15"/>
      <c r="Q2" s="3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15"/>
      <c r="B3" s="127"/>
      <c r="C3" s="128" t="s">
        <v>5</v>
      </c>
      <c r="D3" s="128" t="s">
        <v>6</v>
      </c>
      <c r="E3" s="128" t="s">
        <v>7</v>
      </c>
      <c r="F3" s="128" t="s">
        <v>118</v>
      </c>
      <c r="G3" s="128" t="s">
        <v>119</v>
      </c>
      <c r="H3" s="15"/>
      <c r="I3" s="15"/>
      <c r="J3" s="1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15"/>
      <c r="B4" s="77" t="s">
        <v>120</v>
      </c>
      <c r="C4" s="129"/>
      <c r="D4" s="129"/>
      <c r="E4" s="129"/>
      <c r="F4" s="130" t="s">
        <v>121</v>
      </c>
      <c r="G4" s="131"/>
      <c r="H4" s="15"/>
      <c r="I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0" customHeight="1">
      <c r="A5" s="15"/>
      <c r="B5" s="132" t="s">
        <v>91</v>
      </c>
      <c r="C5" s="81">
        <v>6775.0</v>
      </c>
      <c r="D5" s="81">
        <v>7500.0</v>
      </c>
      <c r="E5" s="81">
        <v>8850.0</v>
      </c>
      <c r="F5" s="133">
        <f t="shared" ref="F5:G5" si="1">(D5/C5)-1</f>
        <v>0.1070110701</v>
      </c>
      <c r="G5" s="133">
        <f t="shared" si="1"/>
        <v>0.18</v>
      </c>
      <c r="H5" s="15"/>
      <c r="I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0" customHeight="1">
      <c r="A6" s="15"/>
      <c r="B6" s="132" t="s">
        <v>92</v>
      </c>
      <c r="C6" s="83">
        <v>21250.0</v>
      </c>
      <c r="D6" s="83">
        <v>27250.0</v>
      </c>
      <c r="E6" s="83">
        <v>33750.0</v>
      </c>
      <c r="F6" s="134">
        <f t="shared" ref="F6:G6" si="2">(D6/C6)-1</f>
        <v>0.2823529412</v>
      </c>
      <c r="G6" s="134">
        <f t="shared" si="2"/>
        <v>0.2385321101</v>
      </c>
      <c r="H6" s="15"/>
      <c r="I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5"/>
      <c r="B7" s="132" t="s">
        <v>93</v>
      </c>
      <c r="C7" s="85">
        <v>3650.0</v>
      </c>
      <c r="D7" s="85">
        <v>4375.0</v>
      </c>
      <c r="E7" s="85">
        <v>5500.0</v>
      </c>
      <c r="F7" s="135">
        <f t="shared" ref="F7:G7" si="3">(D7/C7)-1</f>
        <v>0.198630137</v>
      </c>
      <c r="G7" s="135">
        <f t="shared" si="3"/>
        <v>0.2571428571</v>
      </c>
      <c r="H7" s="15"/>
      <c r="I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15"/>
      <c r="B8" s="74"/>
      <c r="C8" s="136"/>
      <c r="D8" s="136"/>
      <c r="E8" s="136"/>
      <c r="F8" s="87"/>
      <c r="G8" s="87"/>
      <c r="H8" s="15"/>
      <c r="I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15"/>
      <c r="B9" s="77" t="s">
        <v>122</v>
      </c>
      <c r="C9" s="129"/>
      <c r="D9" s="129"/>
      <c r="E9" s="129"/>
      <c r="F9" s="130" t="s">
        <v>123</v>
      </c>
      <c r="G9" s="13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5"/>
      <c r="B10" s="137" t="str">
        <f t="shared" ref="B10:B12" si="5">B15</f>
        <v>Sản phẩm A</v>
      </c>
      <c r="C10" s="138">
        <v>19.99</v>
      </c>
      <c r="D10" s="138">
        <v>19.99</v>
      </c>
      <c r="E10" s="138">
        <v>19.99</v>
      </c>
      <c r="F10" s="139">
        <f t="shared" ref="F10:G10" si="4">D10-C10</f>
        <v>0</v>
      </c>
      <c r="G10" s="139">
        <f t="shared" si="4"/>
        <v>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15"/>
      <c r="B11" s="140" t="str">
        <f t="shared" si="5"/>
        <v>Sản phẩm B</v>
      </c>
      <c r="C11" s="141">
        <v>14.99</v>
      </c>
      <c r="D11" s="141">
        <v>14.99</v>
      </c>
      <c r="E11" s="141">
        <v>14.99</v>
      </c>
      <c r="F11" s="142">
        <f t="shared" ref="F11:G11" si="6">D11-C11</f>
        <v>0</v>
      </c>
      <c r="G11" s="142">
        <f t="shared" si="6"/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15"/>
      <c r="B12" s="143" t="str">
        <f t="shared" si="5"/>
        <v>Sản phẩm C</v>
      </c>
      <c r="C12" s="144">
        <v>49.99</v>
      </c>
      <c r="D12" s="144">
        <v>54.99</v>
      </c>
      <c r="E12" s="144">
        <v>59.99</v>
      </c>
      <c r="F12" s="145">
        <f t="shared" ref="F12:G12" si="7">D12-C12</f>
        <v>5</v>
      </c>
      <c r="G12" s="145">
        <f t="shared" si="7"/>
        <v>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15"/>
      <c r="B13" s="74"/>
      <c r="C13" s="136"/>
      <c r="D13" s="136"/>
      <c r="E13" s="136"/>
      <c r="F13" s="87"/>
      <c r="G13" s="8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15"/>
      <c r="B14" s="77" t="s">
        <v>124</v>
      </c>
      <c r="C14" s="129"/>
      <c r="D14" s="129"/>
      <c r="E14" s="129"/>
      <c r="F14" s="130" t="s">
        <v>123</v>
      </c>
      <c r="G14" s="13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15"/>
      <c r="B15" s="137" t="str">
        <f t="shared" ref="B15:B17" si="9">B5</f>
        <v>Sản phẩm A</v>
      </c>
      <c r="C15" s="146">
        <v>0.02</v>
      </c>
      <c r="D15" s="146">
        <v>0.01</v>
      </c>
      <c r="E15" s="146">
        <v>0.02</v>
      </c>
      <c r="F15" s="133">
        <f t="shared" ref="F15:G15" si="8">D15-C15</f>
        <v>-0.01</v>
      </c>
      <c r="G15" s="133">
        <f t="shared" si="8"/>
        <v>0.01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15"/>
      <c r="B16" s="140" t="str">
        <f t="shared" si="9"/>
        <v>Sản phẩm B</v>
      </c>
      <c r="C16" s="147">
        <v>0.08</v>
      </c>
      <c r="D16" s="147">
        <v>0.06</v>
      </c>
      <c r="E16" s="147">
        <v>0.04</v>
      </c>
      <c r="F16" s="134">
        <f t="shared" ref="F16:G16" si="10">D16-C16</f>
        <v>-0.02</v>
      </c>
      <c r="G16" s="134">
        <f t="shared" si="10"/>
        <v>-0.02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15"/>
      <c r="B17" s="143" t="str">
        <f t="shared" si="9"/>
        <v>Sản phẩm C</v>
      </c>
      <c r="C17" s="148">
        <v>0.08</v>
      </c>
      <c r="D17" s="148">
        <v>0.02</v>
      </c>
      <c r="E17" s="148">
        <v>0.03</v>
      </c>
      <c r="F17" s="135">
        <f t="shared" ref="F17:G17" si="11">D17-C17</f>
        <v>-0.06</v>
      </c>
      <c r="G17" s="135">
        <f t="shared" si="11"/>
        <v>0.01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5"/>
      <c r="B18" s="74"/>
      <c r="C18" s="136"/>
      <c r="D18" s="136"/>
      <c r="E18" s="136"/>
      <c r="F18" s="87"/>
      <c r="G18" s="8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15"/>
      <c r="B19" s="77" t="s">
        <v>125</v>
      </c>
      <c r="C19" s="129"/>
      <c r="D19" s="129"/>
      <c r="E19" s="129"/>
      <c r="F19" s="130" t="s">
        <v>123</v>
      </c>
      <c r="G19" s="131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15"/>
      <c r="B20" s="137" t="str">
        <f t="shared" ref="B20:B22" si="13">B10</f>
        <v>Sản phẩm A</v>
      </c>
      <c r="C20" s="149">
        <v>135432.0</v>
      </c>
      <c r="D20" s="149">
        <v>149925.0</v>
      </c>
      <c r="E20" s="149">
        <v>176912.0</v>
      </c>
      <c r="F20" s="150">
        <f t="shared" ref="F20:G20" si="12">D20-C20</f>
        <v>14493</v>
      </c>
      <c r="G20" s="150">
        <f t="shared" si="12"/>
        <v>26987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15"/>
      <c r="B21" s="140" t="str">
        <f t="shared" si="13"/>
        <v>Sản phẩm B</v>
      </c>
      <c r="C21" s="151">
        <v>318538.0</v>
      </c>
      <c r="D21" s="151">
        <v>408478.0</v>
      </c>
      <c r="E21" s="151">
        <v>505913.0</v>
      </c>
      <c r="F21" s="152">
        <f t="shared" ref="F21:G21" si="14">D21-C21</f>
        <v>89940</v>
      </c>
      <c r="G21" s="152">
        <f t="shared" si="14"/>
        <v>97435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15"/>
      <c r="B22" s="153" t="str">
        <f t="shared" si="13"/>
        <v>Sản phẩm C</v>
      </c>
      <c r="C22" s="154">
        <v>182464.0</v>
      </c>
      <c r="D22" s="154">
        <v>240581.0</v>
      </c>
      <c r="E22" s="154">
        <v>329945.0</v>
      </c>
      <c r="F22" s="155">
        <f t="shared" ref="F22:G22" si="15">D22-C22</f>
        <v>58117</v>
      </c>
      <c r="G22" s="155">
        <f t="shared" si="15"/>
        <v>89364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15"/>
      <c r="B23" s="113" t="s">
        <v>125</v>
      </c>
      <c r="C23" s="114">
        <f t="shared" ref="C23:E23" si="16">SUM(C19:C22)</f>
        <v>636434</v>
      </c>
      <c r="D23" s="114">
        <f t="shared" si="16"/>
        <v>798984</v>
      </c>
      <c r="E23" s="114">
        <f t="shared" si="16"/>
        <v>1012770</v>
      </c>
      <c r="F23" s="156">
        <f t="shared" ref="F23:G23" si="17">D23-C23</f>
        <v>162550</v>
      </c>
      <c r="G23" s="156">
        <f t="shared" si="17"/>
        <v>213786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15"/>
      <c r="B24" s="74"/>
      <c r="C24" s="136"/>
      <c r="D24" s="136"/>
      <c r="E24" s="136"/>
      <c r="F24" s="87"/>
      <c r="G24" s="8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15"/>
      <c r="B25" s="77" t="s">
        <v>100</v>
      </c>
      <c r="C25" s="129"/>
      <c r="D25" s="129"/>
      <c r="E25" s="129"/>
      <c r="F25" s="130" t="s">
        <v>123</v>
      </c>
      <c r="G25" s="131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15"/>
      <c r="B26" s="137" t="str">
        <f t="shared" ref="B26:B28" si="19">B5</f>
        <v>Sản phẩm A</v>
      </c>
      <c r="C26" s="138">
        <v>4.38</v>
      </c>
      <c r="D26" s="138">
        <v>4.08</v>
      </c>
      <c r="E26" s="138">
        <v>3.75</v>
      </c>
      <c r="F26" s="139">
        <f t="shared" ref="F26:G26" si="18">D26-C26</f>
        <v>-0.3</v>
      </c>
      <c r="G26" s="139">
        <f t="shared" si="18"/>
        <v>-0.33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15"/>
      <c r="B27" s="140" t="str">
        <f t="shared" si="19"/>
        <v>Sản phẩm B</v>
      </c>
      <c r="C27" s="141">
        <v>3.1</v>
      </c>
      <c r="D27" s="141">
        <v>3.05</v>
      </c>
      <c r="E27" s="141">
        <v>3.01</v>
      </c>
      <c r="F27" s="142">
        <f t="shared" ref="F27:G27" si="20">D27-C27</f>
        <v>-0.05</v>
      </c>
      <c r="G27" s="142">
        <f t="shared" si="20"/>
        <v>-0.04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15"/>
      <c r="B28" s="143" t="str">
        <f t="shared" si="19"/>
        <v>Sản phẩm C</v>
      </c>
      <c r="C28" s="144">
        <v>1.55</v>
      </c>
      <c r="D28" s="144">
        <v>1.51</v>
      </c>
      <c r="E28" s="144">
        <v>1.36</v>
      </c>
      <c r="F28" s="145">
        <f t="shared" ref="F28:G28" si="21">D28-C28</f>
        <v>-0.04</v>
      </c>
      <c r="G28" s="145">
        <f t="shared" si="21"/>
        <v>-0.15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15"/>
      <c r="B29" s="74"/>
      <c r="C29" s="136"/>
      <c r="D29" s="136"/>
      <c r="E29" s="136"/>
      <c r="F29" s="87"/>
      <c r="G29" s="8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0" customHeight="1">
      <c r="A30" s="15"/>
      <c r="B30" s="77" t="s">
        <v>126</v>
      </c>
      <c r="C30" s="129"/>
      <c r="D30" s="129"/>
      <c r="E30" s="129"/>
      <c r="F30" s="157" t="s">
        <v>123</v>
      </c>
      <c r="G30" s="13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15"/>
      <c r="B31" s="137" t="str">
        <f t="shared" ref="B31:B33" si="23">B15</f>
        <v>Sản phẩm A</v>
      </c>
      <c r="C31" s="138">
        <v>15.62</v>
      </c>
      <c r="D31" s="138">
        <v>15.91</v>
      </c>
      <c r="E31" s="138">
        <v>16.24</v>
      </c>
      <c r="F31" s="139">
        <f t="shared" ref="F31:G31" si="22">D31-C31</f>
        <v>0.29</v>
      </c>
      <c r="G31" s="139">
        <f t="shared" si="22"/>
        <v>0.33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0" customHeight="1">
      <c r="A32" s="15"/>
      <c r="B32" s="140" t="str">
        <f t="shared" si="23"/>
        <v>Sản phẩm B</v>
      </c>
      <c r="C32" s="141">
        <v>11.89</v>
      </c>
      <c r="D32" s="141">
        <v>11.94</v>
      </c>
      <c r="E32" s="141">
        <v>11.98</v>
      </c>
      <c r="F32" s="142">
        <f t="shared" ref="F32:G32" si="24">D32-C32</f>
        <v>0.05</v>
      </c>
      <c r="G32" s="142">
        <f t="shared" si="24"/>
        <v>0.04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0" customHeight="1">
      <c r="A33" s="15"/>
      <c r="B33" s="143" t="str">
        <f t="shared" si="23"/>
        <v>Sản phẩm C</v>
      </c>
      <c r="C33" s="144">
        <v>48.44</v>
      </c>
      <c r="D33" s="144">
        <v>53.48</v>
      </c>
      <c r="E33" s="144">
        <v>58.63</v>
      </c>
      <c r="F33" s="145">
        <f t="shared" ref="F33:G33" si="25">D33-C33</f>
        <v>5.04</v>
      </c>
      <c r="G33" s="145">
        <f t="shared" si="25"/>
        <v>5.15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0" customHeight="1">
      <c r="A34" s="15"/>
      <c r="B34" s="74"/>
      <c r="C34" s="136"/>
      <c r="D34" s="158"/>
      <c r="E34" s="136"/>
      <c r="F34" s="87"/>
      <c r="G34" s="8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0" customHeight="1">
      <c r="A35" s="15"/>
      <c r="B35" s="77" t="s">
        <v>105</v>
      </c>
      <c r="C35" s="129"/>
      <c r="D35" s="129"/>
      <c r="E35" s="129"/>
      <c r="F35" s="157" t="s">
        <v>123</v>
      </c>
      <c r="G35" s="13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0" customHeight="1">
      <c r="A36" s="15"/>
      <c r="B36" s="137" t="str">
        <f t="shared" ref="B36:B38" si="27">B10</f>
        <v>Sản phẩm A</v>
      </c>
      <c r="C36" s="149">
        <v>105895.0</v>
      </c>
      <c r="D36" s="149">
        <v>119431.0</v>
      </c>
      <c r="E36" s="149">
        <v>143868.0</v>
      </c>
      <c r="F36" s="150">
        <f t="shared" ref="F36:G36" si="26">D36-C36</f>
        <v>13536</v>
      </c>
      <c r="G36" s="150">
        <f t="shared" si="26"/>
        <v>24437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0" customHeight="1">
      <c r="A37" s="15"/>
      <c r="B37" s="140" t="str">
        <f t="shared" si="27"/>
        <v>Sản phẩm B</v>
      </c>
      <c r="C37" s="151">
        <v>252663.0</v>
      </c>
      <c r="D37" s="151">
        <v>326003.0</v>
      </c>
      <c r="E37" s="151">
        <v>405188.0</v>
      </c>
      <c r="F37" s="152">
        <f t="shared" ref="F37:G37" si="28">D37-C37</f>
        <v>73340</v>
      </c>
      <c r="G37" s="152">
        <f t="shared" si="28"/>
        <v>79185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0" customHeight="1">
      <c r="A38" s="15"/>
      <c r="B38" s="153" t="str">
        <f t="shared" si="27"/>
        <v>Sản phẩm C</v>
      </c>
      <c r="C38" s="154">
        <v>176806.0</v>
      </c>
      <c r="D38" s="154">
        <v>234025.0</v>
      </c>
      <c r="E38" s="154">
        <v>322613.0</v>
      </c>
      <c r="F38" s="155">
        <f t="shared" ref="F38:G38" si="29">D38-C38</f>
        <v>57219</v>
      </c>
      <c r="G38" s="155">
        <f t="shared" si="29"/>
        <v>88588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0" customHeight="1">
      <c r="A39" s="15"/>
      <c r="B39" s="113" t="s">
        <v>105</v>
      </c>
      <c r="C39" s="114">
        <f t="shared" ref="C39:E39" si="30">SUM(C35:C38)</f>
        <v>535364</v>
      </c>
      <c r="D39" s="114">
        <f t="shared" si="30"/>
        <v>679459</v>
      </c>
      <c r="E39" s="114">
        <f t="shared" si="30"/>
        <v>871669</v>
      </c>
      <c r="F39" s="156">
        <f t="shared" ref="F39:G39" si="31">D39-C39</f>
        <v>144095</v>
      </c>
      <c r="G39" s="156">
        <f t="shared" si="31"/>
        <v>192210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</sheetData>
  <mergeCells count="1">
    <mergeCell ref="J3:O8"/>
  </mergeCells>
  <printOptions/>
  <pageMargins bottom="0.75" footer="0.0" header="0.0" left="0.5" right="0.5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30.0"/>
    <col customWidth="1" min="3" max="3" width="10.0"/>
    <col customWidth="1" min="4" max="4" width="8.57"/>
    <col customWidth="1" min="5" max="5" width="1.43"/>
    <col customWidth="1" min="6" max="6" width="10.0"/>
    <col customWidth="1" min="7" max="7" width="8.57"/>
    <col customWidth="1" min="8" max="8" width="1.43"/>
    <col customWidth="1" min="9" max="9" width="10.0"/>
    <col customWidth="1" min="10" max="10" width="8.57"/>
    <col customWidth="1" min="11" max="11" width="2.86"/>
    <col customWidth="1" min="12" max="26" width="8.71"/>
  </cols>
  <sheetData>
    <row r="1" ht="22.5" customHeight="1">
      <c r="A1" s="14" t="s">
        <v>127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4.25" customHeight="1">
      <c r="A3" s="16"/>
      <c r="B3" s="160" t="s">
        <v>128</v>
      </c>
      <c r="C3" s="160">
        <v>2023.0</v>
      </c>
      <c r="D3" s="161" t="s">
        <v>129</v>
      </c>
      <c r="E3" s="161"/>
      <c r="F3" s="160">
        <v>2024.0</v>
      </c>
      <c r="G3" s="161" t="s">
        <v>129</v>
      </c>
      <c r="H3" s="161"/>
      <c r="I3" s="160">
        <v>2025.0</v>
      </c>
      <c r="J3" s="161" t="s">
        <v>129</v>
      </c>
      <c r="K3" s="16"/>
      <c r="L3" s="18"/>
      <c r="R3" s="16"/>
      <c r="S3" s="16"/>
      <c r="T3" s="16"/>
      <c r="U3" s="16"/>
      <c r="V3" s="16"/>
      <c r="W3" s="16"/>
      <c r="X3" s="16"/>
      <c r="Y3" s="16"/>
      <c r="Z3" s="16"/>
    </row>
    <row r="4" ht="14.25" customHeight="1">
      <c r="A4" s="16"/>
      <c r="B4" s="162" t="s">
        <v>130</v>
      </c>
      <c r="C4" s="163"/>
      <c r="D4" s="163"/>
      <c r="E4" s="163"/>
      <c r="F4" s="163"/>
      <c r="G4" s="163"/>
      <c r="H4" s="163"/>
      <c r="I4" s="163"/>
      <c r="J4" s="163"/>
      <c r="K4" s="16"/>
      <c r="R4" s="16"/>
      <c r="S4" s="16"/>
      <c r="T4" s="16"/>
      <c r="U4" s="16"/>
      <c r="V4" s="16"/>
      <c r="W4" s="16"/>
      <c r="X4" s="16"/>
      <c r="Y4" s="16"/>
      <c r="Z4" s="16"/>
    </row>
    <row r="5" ht="14.25" customHeight="1">
      <c r="A5" s="16"/>
      <c r="B5" s="163" t="s">
        <v>131</v>
      </c>
      <c r="C5" s="164"/>
      <c r="D5" s="165" t="str">
        <f t="shared" ref="D5:D9" si="1">IF(OR(C5=0,C$9=0)," - ",C5/C$9)</f>
        <v> - </v>
      </c>
      <c r="E5" s="163"/>
      <c r="F5" s="164"/>
      <c r="G5" s="165" t="str">
        <f t="shared" ref="G5:G9" si="2">IF(OR(F5=0,F$9=0)," - ",F5/F$9)</f>
        <v> - </v>
      </c>
      <c r="H5" s="163"/>
      <c r="I5" s="164"/>
      <c r="J5" s="165" t="str">
        <f t="shared" ref="J5:J9" si="3">IF(OR(I5=0,I$9=0)," - ",I5/I$9)</f>
        <v> - </v>
      </c>
      <c r="K5" s="16"/>
      <c r="R5" s="16"/>
      <c r="S5" s="16"/>
      <c r="T5" s="16"/>
      <c r="U5" s="16"/>
      <c r="V5" s="16"/>
      <c r="W5" s="16"/>
      <c r="X5" s="16"/>
      <c r="Y5" s="16"/>
      <c r="Z5" s="16"/>
    </row>
    <row r="6" ht="14.25" customHeight="1">
      <c r="A6" s="16"/>
      <c r="B6" s="163" t="s">
        <v>132</v>
      </c>
      <c r="C6" s="164"/>
      <c r="D6" s="165" t="str">
        <f t="shared" si="1"/>
        <v> - </v>
      </c>
      <c r="E6" s="163"/>
      <c r="F6" s="164"/>
      <c r="G6" s="165" t="str">
        <f t="shared" si="2"/>
        <v> - </v>
      </c>
      <c r="H6" s="163"/>
      <c r="I6" s="164"/>
      <c r="J6" s="165" t="str">
        <f t="shared" si="3"/>
        <v> - </v>
      </c>
      <c r="K6" s="16"/>
      <c r="R6" s="16"/>
      <c r="S6" s="16"/>
      <c r="T6" s="16"/>
      <c r="U6" s="16"/>
      <c r="V6" s="16"/>
      <c r="W6" s="16"/>
      <c r="X6" s="16"/>
      <c r="Y6" s="16"/>
      <c r="Z6" s="16"/>
    </row>
    <row r="7" ht="14.25" customHeight="1">
      <c r="A7" s="16"/>
      <c r="B7" s="163" t="s">
        <v>133</v>
      </c>
      <c r="C7" s="164"/>
      <c r="D7" s="165" t="str">
        <f t="shared" si="1"/>
        <v> - </v>
      </c>
      <c r="E7" s="163"/>
      <c r="F7" s="164"/>
      <c r="G7" s="165" t="str">
        <f t="shared" si="2"/>
        <v> - </v>
      </c>
      <c r="H7" s="163"/>
      <c r="I7" s="164"/>
      <c r="J7" s="165" t="str">
        <f t="shared" si="3"/>
        <v> - </v>
      </c>
      <c r="K7" s="16"/>
      <c r="R7" s="16"/>
      <c r="S7" s="16"/>
      <c r="T7" s="16"/>
      <c r="U7" s="16"/>
      <c r="V7" s="16"/>
      <c r="W7" s="16"/>
      <c r="X7" s="16"/>
      <c r="Y7" s="16"/>
      <c r="Z7" s="16"/>
    </row>
    <row r="8" ht="14.25" customHeight="1">
      <c r="A8" s="16"/>
      <c r="B8" s="163" t="s">
        <v>134</v>
      </c>
      <c r="C8" s="166"/>
      <c r="D8" s="165" t="str">
        <f t="shared" si="1"/>
        <v> - </v>
      </c>
      <c r="E8" s="163"/>
      <c r="F8" s="166"/>
      <c r="G8" s="165" t="str">
        <f t="shared" si="2"/>
        <v> - </v>
      </c>
      <c r="H8" s="163"/>
      <c r="I8" s="166"/>
      <c r="J8" s="165" t="str">
        <f t="shared" si="3"/>
        <v> - </v>
      </c>
      <c r="K8" s="16"/>
      <c r="R8" s="16"/>
      <c r="S8" s="16"/>
      <c r="T8" s="16"/>
      <c r="U8" s="16"/>
      <c r="V8" s="16"/>
      <c r="W8" s="16"/>
      <c r="X8" s="16"/>
      <c r="Y8" s="16"/>
      <c r="Z8" s="16"/>
    </row>
    <row r="9" ht="14.25" customHeight="1">
      <c r="A9" s="16"/>
      <c r="B9" s="167" t="s">
        <v>135</v>
      </c>
      <c r="C9" s="168">
        <f>SUM(C5:C8)</f>
        <v>0</v>
      </c>
      <c r="D9" s="169" t="str">
        <f t="shared" si="1"/>
        <v> - </v>
      </c>
      <c r="E9" s="170"/>
      <c r="F9" s="168">
        <f>SUM(F5:F8)</f>
        <v>0</v>
      </c>
      <c r="G9" s="169" t="str">
        <f t="shared" si="2"/>
        <v> - </v>
      </c>
      <c r="H9" s="170"/>
      <c r="I9" s="168">
        <f>SUM(I5:I8)</f>
        <v>0</v>
      </c>
      <c r="J9" s="169" t="str">
        <f t="shared" si="3"/>
        <v> - 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4.25" customHeight="1">
      <c r="A10" s="16"/>
      <c r="B10" s="162" t="s">
        <v>136</v>
      </c>
      <c r="C10" s="163"/>
      <c r="D10" s="171"/>
      <c r="E10" s="163"/>
      <c r="F10" s="163"/>
      <c r="G10" s="171"/>
      <c r="H10" s="163"/>
      <c r="I10" s="163"/>
      <c r="J10" s="17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4.25" customHeight="1">
      <c r="A11" s="16"/>
      <c r="B11" s="163" t="s">
        <v>137</v>
      </c>
      <c r="C11" s="164"/>
      <c r="D11" s="165"/>
      <c r="E11" s="163"/>
      <c r="F11" s="164"/>
      <c r="G11" s="165"/>
      <c r="H11" s="163"/>
      <c r="I11" s="164"/>
      <c r="J11" s="16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4.25" customHeight="1">
      <c r="A12" s="16"/>
      <c r="B12" s="163" t="s">
        <v>138</v>
      </c>
      <c r="C12" s="164"/>
      <c r="D12" s="165"/>
      <c r="E12" s="163"/>
      <c r="F12" s="164"/>
      <c r="G12" s="165"/>
      <c r="H12" s="163"/>
      <c r="I12" s="164"/>
      <c r="J12" s="16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4.25" customHeight="1">
      <c r="A13" s="16"/>
      <c r="B13" s="163" t="s">
        <v>139</v>
      </c>
      <c r="C13" s="164"/>
      <c r="D13" s="165"/>
      <c r="E13" s="163"/>
      <c r="F13" s="164"/>
      <c r="G13" s="165"/>
      <c r="H13" s="163"/>
      <c r="I13" s="164"/>
      <c r="J13" s="16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4.25" customHeight="1">
      <c r="A14" s="16"/>
      <c r="B14" s="172" t="s">
        <v>140</v>
      </c>
      <c r="C14" s="166"/>
      <c r="D14" s="165"/>
      <c r="E14" s="163"/>
      <c r="F14" s="166"/>
      <c r="G14" s="165"/>
      <c r="H14" s="163"/>
      <c r="I14" s="166"/>
      <c r="J14" s="16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4.25" customHeight="1">
      <c r="A15" s="16"/>
      <c r="B15" s="173" t="s">
        <v>141</v>
      </c>
      <c r="C15" s="174">
        <f>SUM(C11:C14)</f>
        <v>0</v>
      </c>
      <c r="D15" s="175"/>
      <c r="E15" s="176"/>
      <c r="F15" s="174">
        <f>SUM(F11:F14)</f>
        <v>0</v>
      </c>
      <c r="G15" s="175"/>
      <c r="H15" s="176"/>
      <c r="I15" s="174">
        <f>SUM(I11:I14)</f>
        <v>0</v>
      </c>
      <c r="J15" s="17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4.25" customHeight="1">
      <c r="A16" s="16"/>
      <c r="B16" s="177" t="s">
        <v>125</v>
      </c>
      <c r="C16" s="178">
        <f>C15+C9</f>
        <v>0</v>
      </c>
      <c r="D16" s="179" t="str">
        <f>IF(OR(C16=0,C$9=0)," - ",C16/C$9)</f>
        <v> - </v>
      </c>
      <c r="E16" s="180"/>
      <c r="F16" s="178">
        <f>F15+F9</f>
        <v>0</v>
      </c>
      <c r="G16" s="179" t="str">
        <f>IF(OR(F16=0,F$9=0)," - ",F16/F$9)</f>
        <v> - </v>
      </c>
      <c r="H16" s="180"/>
      <c r="I16" s="178">
        <f>I15+I9</f>
        <v>0</v>
      </c>
      <c r="J16" s="179" t="str">
        <f>IF(OR(I16=0,I$9=0)," - ",I16/I$9)</f>
        <v> - 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4.25" customHeight="1">
      <c r="A17" s="16"/>
      <c r="B17" s="160" t="s">
        <v>9</v>
      </c>
      <c r="C17" s="161"/>
      <c r="D17" s="161"/>
      <c r="E17" s="161"/>
      <c r="F17" s="161"/>
      <c r="G17" s="161"/>
      <c r="H17" s="161"/>
      <c r="I17" s="161"/>
      <c r="J17" s="16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4.25" customHeight="1">
      <c r="A18" s="16"/>
      <c r="B18" s="162" t="s">
        <v>142</v>
      </c>
      <c r="C18" s="181"/>
      <c r="D18" s="171"/>
      <c r="E18" s="163"/>
      <c r="F18" s="163"/>
      <c r="G18" s="171"/>
      <c r="H18" s="163"/>
      <c r="I18" s="163"/>
      <c r="J18" s="17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4.25" customHeight="1">
      <c r="A19" s="16"/>
      <c r="B19" s="163" t="s">
        <v>143</v>
      </c>
      <c r="C19" s="164"/>
      <c r="D19" s="165" t="str">
        <f t="shared" ref="D19:D37" si="4">IF(OR(C19=0,C$9=0)," - ",C19/C$9)</f>
        <v> - </v>
      </c>
      <c r="E19" s="163"/>
      <c r="F19" s="164"/>
      <c r="G19" s="165" t="str">
        <f t="shared" ref="G19:G37" si="5">IF(OR(F19=0,F$9=0)," - ",F19/F$9)</f>
        <v> - </v>
      </c>
      <c r="H19" s="163"/>
      <c r="I19" s="164"/>
      <c r="J19" s="165" t="str">
        <f t="shared" ref="J19:J37" si="6">IF(OR(I19=0,I$9=0)," - ",I19/I$9)</f>
        <v> - 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4.25" customHeight="1">
      <c r="A20" s="16"/>
      <c r="B20" s="163" t="s">
        <v>144</v>
      </c>
      <c r="C20" s="164"/>
      <c r="D20" s="165" t="str">
        <f t="shared" si="4"/>
        <v> - </v>
      </c>
      <c r="E20" s="163"/>
      <c r="F20" s="164"/>
      <c r="G20" s="165" t="str">
        <f t="shared" si="5"/>
        <v> - </v>
      </c>
      <c r="H20" s="163"/>
      <c r="I20" s="164"/>
      <c r="J20" s="165" t="str">
        <f t="shared" si="6"/>
        <v> - 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4.25" customHeight="1">
      <c r="A21" s="16"/>
      <c r="B21" s="163" t="s">
        <v>145</v>
      </c>
      <c r="C21" s="164"/>
      <c r="D21" s="165" t="str">
        <f t="shared" si="4"/>
        <v> - </v>
      </c>
      <c r="E21" s="163"/>
      <c r="F21" s="164"/>
      <c r="G21" s="165" t="str">
        <f t="shared" si="5"/>
        <v> - </v>
      </c>
      <c r="H21" s="163"/>
      <c r="I21" s="164"/>
      <c r="J21" s="165" t="str">
        <f t="shared" si="6"/>
        <v> - 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4.25" customHeight="1">
      <c r="A22" s="16"/>
      <c r="B22" s="163" t="s">
        <v>146</v>
      </c>
      <c r="C22" s="164"/>
      <c r="D22" s="165" t="str">
        <f t="shared" si="4"/>
        <v> - </v>
      </c>
      <c r="E22" s="163"/>
      <c r="F22" s="164"/>
      <c r="G22" s="165" t="str">
        <f t="shared" si="5"/>
        <v> - </v>
      </c>
      <c r="H22" s="163"/>
      <c r="I22" s="164"/>
      <c r="J22" s="165" t="str">
        <f t="shared" si="6"/>
        <v> - 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4.25" customHeight="1">
      <c r="A23" s="16"/>
      <c r="B23" s="163" t="s">
        <v>41</v>
      </c>
      <c r="C23" s="164"/>
      <c r="D23" s="165" t="str">
        <f t="shared" si="4"/>
        <v> - </v>
      </c>
      <c r="E23" s="163"/>
      <c r="F23" s="164"/>
      <c r="G23" s="165" t="str">
        <f t="shared" si="5"/>
        <v> - </v>
      </c>
      <c r="H23" s="163"/>
      <c r="I23" s="164"/>
      <c r="J23" s="165" t="str">
        <f t="shared" si="6"/>
        <v> - 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4.25" customHeight="1">
      <c r="A24" s="16"/>
      <c r="B24" s="163" t="s">
        <v>147</v>
      </c>
      <c r="C24" s="164"/>
      <c r="D24" s="165" t="str">
        <f t="shared" si="4"/>
        <v> - </v>
      </c>
      <c r="E24" s="163"/>
      <c r="F24" s="164"/>
      <c r="G24" s="165" t="str">
        <f t="shared" si="5"/>
        <v> - </v>
      </c>
      <c r="H24" s="163"/>
      <c r="I24" s="164"/>
      <c r="J24" s="165" t="str">
        <f t="shared" si="6"/>
        <v> - 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4.25" customHeight="1">
      <c r="A25" s="16"/>
      <c r="B25" s="163" t="s">
        <v>148</v>
      </c>
      <c r="C25" s="164"/>
      <c r="D25" s="165" t="str">
        <f t="shared" si="4"/>
        <v> - </v>
      </c>
      <c r="E25" s="163"/>
      <c r="F25" s="164"/>
      <c r="G25" s="165" t="str">
        <f t="shared" si="5"/>
        <v> - </v>
      </c>
      <c r="H25" s="163"/>
      <c r="I25" s="164"/>
      <c r="J25" s="165" t="str">
        <f t="shared" si="6"/>
        <v> - 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4.25" customHeight="1">
      <c r="A26" s="16"/>
      <c r="B26" s="163" t="s">
        <v>43</v>
      </c>
      <c r="C26" s="164"/>
      <c r="D26" s="165" t="str">
        <f t="shared" si="4"/>
        <v> - </v>
      </c>
      <c r="E26" s="163"/>
      <c r="F26" s="164"/>
      <c r="G26" s="165" t="str">
        <f t="shared" si="5"/>
        <v> - </v>
      </c>
      <c r="H26" s="163"/>
      <c r="I26" s="164"/>
      <c r="J26" s="165" t="str">
        <f t="shared" si="6"/>
        <v> - 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4.25" customHeight="1">
      <c r="A27" s="16"/>
      <c r="B27" s="163" t="s">
        <v>51</v>
      </c>
      <c r="C27" s="164"/>
      <c r="D27" s="165" t="str">
        <f t="shared" si="4"/>
        <v> - </v>
      </c>
      <c r="E27" s="163"/>
      <c r="F27" s="164"/>
      <c r="G27" s="165" t="str">
        <f t="shared" si="5"/>
        <v> - </v>
      </c>
      <c r="H27" s="163"/>
      <c r="I27" s="164"/>
      <c r="J27" s="165" t="str">
        <f t="shared" si="6"/>
        <v> - 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4.25" customHeight="1">
      <c r="A28" s="16"/>
      <c r="B28" s="163" t="s">
        <v>149</v>
      </c>
      <c r="C28" s="164"/>
      <c r="D28" s="165" t="str">
        <f t="shared" si="4"/>
        <v> - </v>
      </c>
      <c r="E28" s="163"/>
      <c r="F28" s="164"/>
      <c r="G28" s="165" t="str">
        <f t="shared" si="5"/>
        <v> - </v>
      </c>
      <c r="H28" s="163"/>
      <c r="I28" s="164"/>
      <c r="J28" s="165" t="str">
        <f t="shared" si="6"/>
        <v> - 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4.25" customHeight="1">
      <c r="A29" s="16"/>
      <c r="B29" s="163" t="s">
        <v>42</v>
      </c>
      <c r="C29" s="164"/>
      <c r="D29" s="165" t="str">
        <f t="shared" si="4"/>
        <v> - </v>
      </c>
      <c r="E29" s="163"/>
      <c r="F29" s="164"/>
      <c r="G29" s="165" t="str">
        <f t="shared" si="5"/>
        <v> - </v>
      </c>
      <c r="H29" s="163"/>
      <c r="I29" s="164"/>
      <c r="J29" s="165" t="str">
        <f t="shared" si="6"/>
        <v> - 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4.25" customHeight="1">
      <c r="A30" s="16"/>
      <c r="B30" s="163" t="s">
        <v>150</v>
      </c>
      <c r="C30" s="164"/>
      <c r="D30" s="165" t="str">
        <f t="shared" si="4"/>
        <v> - </v>
      </c>
      <c r="E30" s="163"/>
      <c r="F30" s="164"/>
      <c r="G30" s="165" t="str">
        <f t="shared" si="5"/>
        <v> - </v>
      </c>
      <c r="H30" s="163"/>
      <c r="I30" s="164"/>
      <c r="J30" s="165" t="str">
        <f t="shared" si="6"/>
        <v> - 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4.25" customHeight="1">
      <c r="A31" s="16"/>
      <c r="B31" s="163" t="s">
        <v>151</v>
      </c>
      <c r="C31" s="164"/>
      <c r="D31" s="165" t="str">
        <f t="shared" si="4"/>
        <v> - </v>
      </c>
      <c r="E31" s="163"/>
      <c r="F31" s="164"/>
      <c r="G31" s="165" t="str">
        <f t="shared" si="5"/>
        <v> - </v>
      </c>
      <c r="H31" s="163"/>
      <c r="I31" s="164"/>
      <c r="J31" s="165" t="str">
        <f t="shared" si="6"/>
        <v> - 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4.25" customHeight="1">
      <c r="A32" s="16"/>
      <c r="B32" s="163" t="s">
        <v>152</v>
      </c>
      <c r="C32" s="164"/>
      <c r="D32" s="165" t="str">
        <f t="shared" si="4"/>
        <v> - </v>
      </c>
      <c r="E32" s="163"/>
      <c r="F32" s="164"/>
      <c r="G32" s="165" t="str">
        <f t="shared" si="5"/>
        <v> - </v>
      </c>
      <c r="H32" s="163"/>
      <c r="I32" s="164"/>
      <c r="J32" s="165" t="str">
        <f t="shared" si="6"/>
        <v> - 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4.25" customHeight="1">
      <c r="A33" s="16"/>
      <c r="B33" s="163" t="s">
        <v>153</v>
      </c>
      <c r="C33" s="164"/>
      <c r="D33" s="165" t="str">
        <f t="shared" si="4"/>
        <v> - </v>
      </c>
      <c r="E33" s="163"/>
      <c r="F33" s="164"/>
      <c r="G33" s="165" t="str">
        <f t="shared" si="5"/>
        <v> - </v>
      </c>
      <c r="H33" s="163"/>
      <c r="I33" s="164"/>
      <c r="J33" s="165" t="str">
        <f t="shared" si="6"/>
        <v> - 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4.25" customHeight="1">
      <c r="A34" s="16"/>
      <c r="B34" s="163" t="s">
        <v>154</v>
      </c>
      <c r="C34" s="164"/>
      <c r="D34" s="165" t="str">
        <f t="shared" si="4"/>
        <v> - </v>
      </c>
      <c r="E34" s="163"/>
      <c r="F34" s="164"/>
      <c r="G34" s="165" t="str">
        <f t="shared" si="5"/>
        <v> - </v>
      </c>
      <c r="H34" s="163"/>
      <c r="I34" s="164"/>
      <c r="J34" s="165" t="str">
        <f t="shared" si="6"/>
        <v> - 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4.25" customHeight="1">
      <c r="A35" s="16"/>
      <c r="B35" s="163" t="s">
        <v>155</v>
      </c>
      <c r="C35" s="164"/>
      <c r="D35" s="165" t="str">
        <f t="shared" si="4"/>
        <v> - </v>
      </c>
      <c r="E35" s="163"/>
      <c r="F35" s="164"/>
      <c r="G35" s="165" t="str">
        <f t="shared" si="5"/>
        <v> - </v>
      </c>
      <c r="H35" s="163"/>
      <c r="I35" s="164"/>
      <c r="J35" s="165" t="str">
        <f t="shared" si="6"/>
        <v> - 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4.25" customHeight="1">
      <c r="A36" s="16"/>
      <c r="B36" s="172" t="s">
        <v>156</v>
      </c>
      <c r="C36" s="166"/>
      <c r="D36" s="165" t="str">
        <f t="shared" si="4"/>
        <v> - </v>
      </c>
      <c r="E36" s="163"/>
      <c r="F36" s="166"/>
      <c r="G36" s="165" t="str">
        <f t="shared" si="5"/>
        <v> - </v>
      </c>
      <c r="H36" s="163"/>
      <c r="I36" s="166"/>
      <c r="J36" s="165" t="str">
        <f t="shared" si="6"/>
        <v> - 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4.25" customHeight="1">
      <c r="A37" s="16"/>
      <c r="B37" s="167" t="s">
        <v>157</v>
      </c>
      <c r="C37" s="168">
        <f>SUM(C19:C36)</f>
        <v>0</v>
      </c>
      <c r="D37" s="169" t="str">
        <f t="shared" si="4"/>
        <v> - </v>
      </c>
      <c r="E37" s="170"/>
      <c r="F37" s="168">
        <f>SUM(F19:F36)</f>
        <v>0</v>
      </c>
      <c r="G37" s="169" t="str">
        <f t="shared" si="5"/>
        <v> - </v>
      </c>
      <c r="H37" s="170"/>
      <c r="I37" s="168">
        <f>SUM(I19:I36)</f>
        <v>0</v>
      </c>
      <c r="J37" s="169" t="str">
        <f t="shared" si="6"/>
        <v> - 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4.25" customHeight="1">
      <c r="A38" s="16"/>
      <c r="B38" s="162" t="s">
        <v>158</v>
      </c>
      <c r="C38" s="181"/>
      <c r="D38" s="171"/>
      <c r="E38" s="163"/>
      <c r="F38" s="181"/>
      <c r="G38" s="171"/>
      <c r="H38" s="163"/>
      <c r="I38" s="181"/>
      <c r="J38" s="171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4.25" customHeight="1">
      <c r="A39" s="16"/>
      <c r="B39" s="163" t="s">
        <v>159</v>
      </c>
      <c r="C39" s="164"/>
      <c r="D39" s="165" t="str">
        <f t="shared" ref="D39:D42" si="7">IF(OR(C39=0,C$9=0)," - ",C39/C$9)</f>
        <v> - </v>
      </c>
      <c r="E39" s="163"/>
      <c r="F39" s="164"/>
      <c r="G39" s="165" t="str">
        <f t="shared" ref="G39:G42" si="8">IF(OR(F39=0,F$9=0)," - ",F39/F$9)</f>
        <v> - </v>
      </c>
      <c r="H39" s="163"/>
      <c r="I39" s="164"/>
      <c r="J39" s="165" t="str">
        <f t="shared" ref="J39:J42" si="9">IF(OR(I39=0,I$9=0)," - ",I39/I$9)</f>
        <v> - 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4.25" customHeight="1">
      <c r="A40" s="16"/>
      <c r="B40" s="163" t="s">
        <v>160</v>
      </c>
      <c r="C40" s="166"/>
      <c r="D40" s="165" t="str">
        <f t="shared" si="7"/>
        <v> - </v>
      </c>
      <c r="E40" s="163"/>
      <c r="F40" s="166"/>
      <c r="G40" s="165" t="str">
        <f t="shared" si="8"/>
        <v> - </v>
      </c>
      <c r="H40" s="163"/>
      <c r="I40" s="166"/>
      <c r="J40" s="165" t="str">
        <f t="shared" si="9"/>
        <v> - 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4.25" customHeight="1">
      <c r="A41" s="16"/>
      <c r="B41" s="173" t="s">
        <v>161</v>
      </c>
      <c r="C41" s="174">
        <f>SUM(C39:C40)</f>
        <v>0</v>
      </c>
      <c r="D41" s="175" t="str">
        <f t="shared" si="7"/>
        <v> - </v>
      </c>
      <c r="E41" s="176"/>
      <c r="F41" s="174">
        <f>SUM(F39:F40)</f>
        <v>0</v>
      </c>
      <c r="G41" s="175" t="str">
        <f t="shared" si="8"/>
        <v> - </v>
      </c>
      <c r="H41" s="176"/>
      <c r="I41" s="174">
        <f>SUM(I39:I40)</f>
        <v>0</v>
      </c>
      <c r="J41" s="175" t="str">
        <f t="shared" si="9"/>
        <v> - 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4.25" customHeight="1">
      <c r="A42" s="16"/>
      <c r="B42" s="177" t="s">
        <v>162</v>
      </c>
      <c r="C42" s="178">
        <f>C37+C41</f>
        <v>0</v>
      </c>
      <c r="D42" s="179" t="str">
        <f t="shared" si="7"/>
        <v> - </v>
      </c>
      <c r="E42" s="180"/>
      <c r="F42" s="178">
        <f>F37+F41</f>
        <v>0</v>
      </c>
      <c r="G42" s="179" t="str">
        <f t="shared" si="8"/>
        <v> - </v>
      </c>
      <c r="H42" s="180"/>
      <c r="I42" s="178">
        <f>I37+I41</f>
        <v>0</v>
      </c>
      <c r="J42" s="179" t="str">
        <f t="shared" si="9"/>
        <v> - 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4.25" customHeight="1">
      <c r="A43" s="16"/>
      <c r="B43" s="182" t="s">
        <v>163</v>
      </c>
      <c r="C43" s="183">
        <f>C16-C42</f>
        <v>0</v>
      </c>
      <c r="D43" s="184"/>
      <c r="E43" s="182"/>
      <c r="F43" s="183">
        <f>F16-F42</f>
        <v>0</v>
      </c>
      <c r="G43" s="184"/>
      <c r="H43" s="182"/>
      <c r="I43" s="183">
        <f>I16-I42</f>
        <v>0</v>
      </c>
      <c r="J43" s="184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4.25" customHeight="1">
      <c r="A44" s="16"/>
      <c r="B44" s="163" t="s">
        <v>164</v>
      </c>
      <c r="C44" s="166"/>
      <c r="D44" s="171"/>
      <c r="E44" s="163"/>
      <c r="F44" s="166"/>
      <c r="G44" s="171"/>
      <c r="H44" s="163"/>
      <c r="I44" s="166"/>
      <c r="J44" s="171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4.25" customHeight="1">
      <c r="A45" s="16"/>
      <c r="B45" s="185" t="s">
        <v>165</v>
      </c>
      <c r="C45" s="186">
        <f>C43-C44</f>
        <v>0</v>
      </c>
      <c r="D45" s="187"/>
      <c r="E45" s="188"/>
      <c r="F45" s="186">
        <f>F43-F44</f>
        <v>0</v>
      </c>
      <c r="G45" s="187"/>
      <c r="H45" s="188"/>
      <c r="I45" s="186">
        <f>I43-I44</f>
        <v>0</v>
      </c>
      <c r="J45" s="187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4.25" customHeight="1">
      <c r="A46" s="16"/>
      <c r="B46" s="163" t="s">
        <v>166</v>
      </c>
      <c r="C46" s="164"/>
      <c r="D46" s="171"/>
      <c r="E46" s="163"/>
      <c r="F46" s="164"/>
      <c r="G46" s="171"/>
      <c r="H46" s="163"/>
      <c r="I46" s="164"/>
      <c r="J46" s="171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4.25" customHeight="1">
      <c r="A47" s="16"/>
      <c r="B47" s="182" t="s">
        <v>167</v>
      </c>
      <c r="C47" s="189">
        <f>C45-C46</f>
        <v>0</v>
      </c>
      <c r="D47" s="184"/>
      <c r="E47" s="182"/>
      <c r="F47" s="189">
        <f>F45-F46</f>
        <v>0</v>
      </c>
      <c r="G47" s="184"/>
      <c r="H47" s="182"/>
      <c r="I47" s="189">
        <f>I45-I46</f>
        <v>0</v>
      </c>
      <c r="J47" s="190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5.75" customHeight="1">
      <c r="A48" s="16"/>
      <c r="B48" s="163"/>
      <c r="C48" s="163"/>
      <c r="D48" s="171"/>
      <c r="E48" s="163"/>
      <c r="F48" s="163"/>
      <c r="G48" s="171"/>
      <c r="H48" s="163"/>
      <c r="I48" s="163"/>
      <c r="J48" s="171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</sheetData>
  <mergeCells count="1">
    <mergeCell ref="L3:Q8"/>
  </mergeCells>
  <printOptions horizontalCentered="1"/>
  <pageMargins bottom="0.75" footer="0.0" header="0.0" left="0.5" right="0.5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53.57"/>
    <col customWidth="1" min="3" max="4" width="12.71"/>
    <col customWidth="1" min="5" max="5" width="2.86"/>
    <col customWidth="1" min="6" max="26" width="8.71"/>
  </cols>
  <sheetData>
    <row r="1" ht="22.5" customHeight="1">
      <c r="A1" s="14" t="s">
        <v>168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3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4.25" customHeight="1">
      <c r="A3" s="76"/>
      <c r="B3" s="191" t="s">
        <v>10</v>
      </c>
      <c r="C3" s="191">
        <v>2024.0</v>
      </c>
      <c r="D3" s="191">
        <v>2023.0</v>
      </c>
      <c r="E3" s="76"/>
      <c r="F3" s="76"/>
      <c r="G3" s="68"/>
      <c r="H3" s="69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ht="14.25" customHeight="1">
      <c r="A4" s="76"/>
      <c r="B4" s="192" t="s">
        <v>169</v>
      </c>
      <c r="C4" s="193"/>
      <c r="D4" s="193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14.25" customHeight="1">
      <c r="A5" s="76"/>
      <c r="B5" s="76" t="s">
        <v>170</v>
      </c>
      <c r="C5" s="194">
        <v>11874.0</v>
      </c>
      <c r="D5" s="194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ht="14.25" customHeight="1">
      <c r="A6" s="76"/>
      <c r="B6" s="76" t="s">
        <v>171</v>
      </c>
      <c r="C6" s="195"/>
      <c r="D6" s="19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ht="14.25" customHeight="1">
      <c r="A7" s="76"/>
      <c r="B7" s="76" t="s">
        <v>172</v>
      </c>
      <c r="C7" s="195"/>
      <c r="D7" s="19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ht="14.25" customHeight="1">
      <c r="A8" s="76"/>
      <c r="B8" s="76" t="s">
        <v>173</v>
      </c>
      <c r="C8" s="195"/>
      <c r="D8" s="19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ht="14.25" customHeight="1">
      <c r="A9" s="76"/>
      <c r="B9" s="76" t="s">
        <v>174</v>
      </c>
      <c r="C9" s="196"/>
      <c r="D9" s="19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ht="14.25" customHeight="1">
      <c r="A10" s="76"/>
      <c r="B10" s="197" t="s">
        <v>175</v>
      </c>
      <c r="C10" s="198">
        <f t="shared" ref="C10:D10" si="1">SUM(C5:C9)</f>
        <v>11874</v>
      </c>
      <c r="D10" s="198">
        <f t="shared" si="1"/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ht="14.25" customHeight="1">
      <c r="A11" s="76"/>
      <c r="B11" s="192" t="s">
        <v>176</v>
      </c>
      <c r="C11" s="193"/>
      <c r="D11" s="193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ht="14.25" customHeight="1">
      <c r="A12" s="76"/>
      <c r="B12" s="76" t="s">
        <v>177</v>
      </c>
      <c r="C12" s="194">
        <v>1208.0</v>
      </c>
      <c r="D12" s="194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ht="14.25" customHeight="1">
      <c r="A13" s="76"/>
      <c r="B13" s="76" t="s">
        <v>178</v>
      </c>
      <c r="C13" s="195">
        <v>15340.0</v>
      </c>
      <c r="D13" s="19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ht="14.25" customHeight="1">
      <c r="A14" s="76"/>
      <c r="B14" s="76" t="s">
        <v>179</v>
      </c>
      <c r="C14" s="195">
        <v>-2200.0</v>
      </c>
      <c r="D14" s="19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ht="14.25" customHeight="1">
      <c r="A15" s="76"/>
      <c r="B15" s="76" t="s">
        <v>180</v>
      </c>
      <c r="C15" s="196"/>
      <c r="D15" s="19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ht="14.25" customHeight="1">
      <c r="A16" s="76"/>
      <c r="B16" s="199" t="s">
        <v>181</v>
      </c>
      <c r="C16" s="200">
        <f t="shared" ref="C16:D16" si="2">SUM(C12:C15)</f>
        <v>14348</v>
      </c>
      <c r="D16" s="200">
        <f t="shared" si="2"/>
        <v>0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ht="14.25" customHeight="1">
      <c r="A17" s="76"/>
      <c r="B17" s="192" t="s">
        <v>182</v>
      </c>
      <c r="C17" s="193"/>
      <c r="D17" s="193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ht="14.25" customHeight="1">
      <c r="A18" s="76"/>
      <c r="B18" s="76" t="s">
        <v>183</v>
      </c>
      <c r="C18" s="194"/>
      <c r="D18" s="194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ht="14.25" customHeight="1">
      <c r="A19" s="76"/>
      <c r="B19" s="76" t="s">
        <v>60</v>
      </c>
      <c r="C19" s="196"/>
      <c r="D19" s="19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14.25" customHeight="1">
      <c r="A20" s="76"/>
      <c r="B20" s="201" t="s">
        <v>184</v>
      </c>
      <c r="C20" s="202">
        <f t="shared" ref="C20:D20" si="3">SUM(C18:C19)</f>
        <v>0</v>
      </c>
      <c r="D20" s="202">
        <f t="shared" si="3"/>
        <v>0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14.25" customHeight="1">
      <c r="A21" s="76"/>
      <c r="B21" s="203" t="s">
        <v>185</v>
      </c>
      <c r="C21" s="204">
        <f t="shared" ref="C21:D21" si="4">C10+C16+C20</f>
        <v>26222</v>
      </c>
      <c r="D21" s="204">
        <f t="shared" si="4"/>
        <v>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ht="14.2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ht="14.25" customHeight="1">
      <c r="A23" s="76"/>
      <c r="B23" s="191" t="s">
        <v>186</v>
      </c>
      <c r="C23" s="205"/>
      <c r="D23" s="20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ht="14.25" customHeight="1">
      <c r="A24" s="76"/>
      <c r="B24" s="192" t="s">
        <v>187</v>
      </c>
      <c r="C24" s="193"/>
      <c r="D24" s="193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14.25" customHeight="1">
      <c r="A25" s="76"/>
      <c r="B25" s="76" t="s">
        <v>188</v>
      </c>
      <c r="C25" s="194">
        <v>8060.0</v>
      </c>
      <c r="D25" s="194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ht="14.25" customHeight="1">
      <c r="A26" s="76"/>
      <c r="B26" s="76" t="s">
        <v>189</v>
      </c>
      <c r="C26" s="195"/>
      <c r="D26" s="195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ht="14.25" customHeight="1">
      <c r="A27" s="76"/>
      <c r="B27" s="76" t="s">
        <v>190</v>
      </c>
      <c r="C27" s="195">
        <v>3145.0</v>
      </c>
      <c r="D27" s="195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ht="14.25" customHeight="1">
      <c r="A28" s="76"/>
      <c r="B28" s="76" t="s">
        <v>191</v>
      </c>
      <c r="C28" s="195"/>
      <c r="D28" s="195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ht="14.25" customHeight="1">
      <c r="A29" s="76"/>
      <c r="B29" s="76" t="s">
        <v>192</v>
      </c>
      <c r="C29" s="195"/>
      <c r="D29" s="19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ht="14.25" customHeight="1">
      <c r="A30" s="76"/>
      <c r="B30" s="76" t="s">
        <v>193</v>
      </c>
      <c r="C30" s="196"/>
      <c r="D30" s="19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ht="14.25" customHeight="1">
      <c r="A31" s="76"/>
      <c r="B31" s="199" t="s">
        <v>194</v>
      </c>
      <c r="C31" s="200">
        <f t="shared" ref="C31:D31" si="5">SUM(C25:C30)</f>
        <v>11205</v>
      </c>
      <c r="D31" s="200">
        <f t="shared" si="5"/>
        <v>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ht="14.25" customHeight="1">
      <c r="A32" s="76"/>
      <c r="B32" s="192" t="s">
        <v>195</v>
      </c>
      <c r="C32" s="193"/>
      <c r="D32" s="19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ht="14.25" customHeight="1">
      <c r="A33" s="76"/>
      <c r="B33" s="76" t="s">
        <v>195</v>
      </c>
      <c r="C33" s="194">
        <v>3450.0</v>
      </c>
      <c r="D33" s="194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ht="14.25" customHeight="1">
      <c r="A34" s="76"/>
      <c r="B34" s="76" t="s">
        <v>183</v>
      </c>
      <c r="C34" s="196"/>
      <c r="D34" s="19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ht="14.25" customHeight="1">
      <c r="A35" s="76"/>
      <c r="B35" s="199" t="s">
        <v>196</v>
      </c>
      <c r="C35" s="200">
        <f t="shared" ref="C35:D35" si="6">SUM(C33:C34)</f>
        <v>3450</v>
      </c>
      <c r="D35" s="200">
        <f t="shared" si="6"/>
        <v>0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ht="14.25" customHeight="1">
      <c r="A36" s="76"/>
      <c r="B36" s="192" t="s">
        <v>197</v>
      </c>
      <c r="C36" s="193"/>
      <c r="D36" s="19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ht="14.25" customHeight="1">
      <c r="A37" s="76"/>
      <c r="B37" s="76" t="s">
        <v>57</v>
      </c>
      <c r="C37" s="194">
        <v>7178.0</v>
      </c>
      <c r="D37" s="194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ht="14.25" customHeight="1">
      <c r="A38" s="76"/>
      <c r="B38" s="76" t="s">
        <v>198</v>
      </c>
      <c r="C38" s="196">
        <v>4389.0</v>
      </c>
      <c r="D38" s="19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ht="14.25" customHeight="1">
      <c r="A39" s="76"/>
      <c r="B39" s="201" t="s">
        <v>199</v>
      </c>
      <c r="C39" s="202">
        <f t="shared" ref="C39:D39" si="7">SUM(C37:C38)</f>
        <v>11567</v>
      </c>
      <c r="D39" s="202">
        <f t="shared" si="7"/>
        <v>0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ht="14.25" customHeight="1">
      <c r="A40" s="76"/>
      <c r="B40" s="203" t="s">
        <v>200</v>
      </c>
      <c r="C40" s="204">
        <f t="shared" ref="C40:D40" si="8">C31+C35+C39</f>
        <v>26222</v>
      </c>
      <c r="D40" s="204">
        <f t="shared" si="8"/>
        <v>0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ht="14.25" customHeight="1">
      <c r="A41" s="76"/>
      <c r="B41" s="76"/>
      <c r="C41" s="76"/>
      <c r="D41" s="206" t="s">
        <v>201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ht="14.25" customHeight="1">
      <c r="A42" s="76"/>
      <c r="B42" s="191" t="s">
        <v>202</v>
      </c>
      <c r="C42" s="205"/>
      <c r="D42" s="20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ht="14.25" customHeight="1">
      <c r="A43" s="76"/>
      <c r="B43" s="207" t="s">
        <v>203</v>
      </c>
      <c r="C43" s="208">
        <f t="shared" ref="C43:D43" si="9">IF(C21=0,"",(C31+C35)/C21)</f>
        <v>0.5588818549</v>
      </c>
      <c r="D43" s="208" t="str">
        <f t="shared" si="9"/>
        <v/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ht="14.25" customHeight="1">
      <c r="A44" s="76"/>
      <c r="B44" s="207" t="s">
        <v>204</v>
      </c>
      <c r="C44" s="208">
        <f t="shared" ref="C44:D44" si="10">IF(C31=0,"",C10/C31)</f>
        <v>1.059705489</v>
      </c>
      <c r="D44" s="208" t="str">
        <f t="shared" si="10"/>
        <v/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ht="14.25" customHeight="1">
      <c r="A45" s="76"/>
      <c r="B45" s="207" t="s">
        <v>205</v>
      </c>
      <c r="C45" s="209">
        <f t="shared" ref="C45:D45" si="11">C10-C31</f>
        <v>669</v>
      </c>
      <c r="D45" s="209">
        <f t="shared" si="11"/>
        <v>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ht="14.25" customHeight="1">
      <c r="A46" s="76"/>
      <c r="B46" s="207" t="s">
        <v>206</v>
      </c>
      <c r="C46" s="208">
        <f t="shared" ref="C46:D46" si="12">IF(C39=0,"",C21/C39)</f>
        <v>2.26696637</v>
      </c>
      <c r="D46" s="208" t="str">
        <f t="shared" si="12"/>
        <v/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ht="14.25" customHeight="1">
      <c r="A47" s="76"/>
      <c r="B47" s="207" t="s">
        <v>207</v>
      </c>
      <c r="C47" s="208">
        <f t="shared" ref="C47:D47" si="13">IF(C39=0,"",(C31+C35)/C39)</f>
        <v>1.26696637</v>
      </c>
      <c r="D47" s="208" t="str">
        <f t="shared" si="13"/>
        <v/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</sheetData>
  <printOptions horizontalCentered="1"/>
  <pageMargins bottom="0.75" footer="0.0" header="0.0" left="0.5" right="0.5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5.14"/>
    <col customWidth="1" min="3" max="3" width="34.71"/>
    <col customWidth="1" min="4" max="6" width="10.29"/>
    <col customWidth="1" min="7" max="7" width="2.86"/>
    <col customWidth="1" min="8" max="26" width="8.71"/>
  </cols>
  <sheetData>
    <row r="1" ht="22.5" customHeight="1">
      <c r="A1" s="14" t="s">
        <v>208</v>
      </c>
      <c r="B1" s="14"/>
      <c r="C1" s="14"/>
      <c r="D1" s="14"/>
      <c r="E1" s="14"/>
      <c r="F1" s="14"/>
      <c r="G1" s="14"/>
      <c r="H1" s="15"/>
      <c r="I1" s="210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4.25" customHeight="1">
      <c r="A3" s="49"/>
      <c r="B3" s="211" t="s">
        <v>209</v>
      </c>
      <c r="C3" s="205"/>
      <c r="D3" s="212">
        <f t="shared" ref="D3:F3" si="1">YEAR(D4)</f>
        <v>2022</v>
      </c>
      <c r="E3" s="212">
        <f t="shared" si="1"/>
        <v>2023</v>
      </c>
      <c r="F3" s="212">
        <f t="shared" si="1"/>
        <v>2024</v>
      </c>
      <c r="G3" s="76"/>
      <c r="H3" s="76"/>
      <c r="I3" s="68"/>
      <c r="J3" s="6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ht="14.25" customHeight="1">
      <c r="A4" s="49"/>
      <c r="B4" s="76"/>
      <c r="C4" s="76" t="s">
        <v>27</v>
      </c>
      <c r="D4" s="213">
        <v>44807.0</v>
      </c>
      <c r="E4" s="214">
        <f t="shared" ref="E4:F4" si="2">EDATE(D4,12)</f>
        <v>45172</v>
      </c>
      <c r="F4" s="214">
        <f t="shared" si="2"/>
        <v>45538</v>
      </c>
      <c r="G4" s="76"/>
      <c r="H4" s="76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14.25" customHeight="1">
      <c r="A5" s="49"/>
      <c r="B5" s="76"/>
      <c r="C5" s="76" t="s">
        <v>210</v>
      </c>
      <c r="D5" s="195">
        <v>5000.0</v>
      </c>
      <c r="E5" s="215">
        <f t="shared" ref="E5:F5" si="3">D6</f>
        <v>5000</v>
      </c>
      <c r="F5" s="215">
        <f t="shared" si="3"/>
        <v>5000</v>
      </c>
      <c r="G5" s="76"/>
      <c r="H5" s="76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14.25" customHeight="1">
      <c r="A6" s="49"/>
      <c r="B6" s="76"/>
      <c r="C6" s="76" t="s">
        <v>211</v>
      </c>
      <c r="D6" s="215">
        <f t="shared" ref="D6:F6" si="4">D5+D44</f>
        <v>5000</v>
      </c>
      <c r="E6" s="215">
        <f t="shared" si="4"/>
        <v>5000</v>
      </c>
      <c r="F6" s="215">
        <f t="shared" si="4"/>
        <v>5000</v>
      </c>
      <c r="G6" s="76"/>
      <c r="H6" s="7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14.25" customHeight="1">
      <c r="A7" s="49"/>
      <c r="B7" s="76"/>
      <c r="C7" s="76"/>
      <c r="D7" s="76"/>
      <c r="E7" s="76"/>
      <c r="F7" s="76"/>
      <c r="G7" s="76"/>
      <c r="H7" s="76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ht="14.25" customHeight="1">
      <c r="A8" s="49"/>
      <c r="B8" s="211" t="s">
        <v>212</v>
      </c>
      <c r="C8" s="205"/>
      <c r="D8" s="212">
        <f t="shared" ref="D8:F8" si="5">D$3</f>
        <v>2022</v>
      </c>
      <c r="E8" s="212">
        <f t="shared" si="5"/>
        <v>2023</v>
      </c>
      <c r="F8" s="212">
        <f t="shared" si="5"/>
        <v>2024</v>
      </c>
      <c r="G8" s="76"/>
      <c r="H8" s="76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ht="14.25" customHeight="1">
      <c r="A9" s="49"/>
      <c r="B9" s="216" t="s">
        <v>213</v>
      </c>
      <c r="C9" s="76"/>
      <c r="D9" s="217"/>
      <c r="E9" s="217"/>
      <c r="F9" s="217"/>
      <c r="G9" s="76"/>
      <c r="H9" s="76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ht="14.25" customHeight="1">
      <c r="A10" s="49"/>
      <c r="B10" s="76"/>
      <c r="C10" s="76" t="s">
        <v>214</v>
      </c>
      <c r="D10" s="195"/>
      <c r="E10" s="195"/>
      <c r="F10" s="195"/>
      <c r="G10" s="76"/>
      <c r="H10" s="76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ht="14.25" customHeight="1">
      <c r="A11" s="49"/>
      <c r="B11" s="76"/>
      <c r="C11" s="76" t="s">
        <v>215</v>
      </c>
      <c r="D11" s="196"/>
      <c r="E11" s="196"/>
      <c r="F11" s="196"/>
      <c r="G11" s="76"/>
      <c r="H11" s="76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4.25" customHeight="1">
      <c r="A12" s="49"/>
      <c r="B12" s="76"/>
      <c r="C12" s="199" t="s">
        <v>216</v>
      </c>
      <c r="D12" s="200">
        <f t="shared" ref="D12:F12" si="6">SUM(D9:D11)</f>
        <v>0</v>
      </c>
      <c r="E12" s="200">
        <f t="shared" si="6"/>
        <v>0</v>
      </c>
      <c r="F12" s="200">
        <f t="shared" si="6"/>
        <v>0</v>
      </c>
      <c r="G12" s="76"/>
      <c r="H12" s="76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14.25" customHeight="1">
      <c r="A13" s="49"/>
      <c r="B13" s="216" t="s">
        <v>217</v>
      </c>
      <c r="C13" s="76"/>
      <c r="D13" s="217"/>
      <c r="E13" s="217"/>
      <c r="F13" s="217"/>
      <c r="G13" s="76"/>
      <c r="H13" s="76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ht="14.25" customHeight="1">
      <c r="A14" s="49"/>
      <c r="B14" s="76"/>
      <c r="C14" s="76" t="s">
        <v>218</v>
      </c>
      <c r="D14" s="195"/>
      <c r="E14" s="195"/>
      <c r="F14" s="195"/>
      <c r="G14" s="76"/>
      <c r="H14" s="76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14.25" customHeight="1">
      <c r="A15" s="49"/>
      <c r="B15" s="76"/>
      <c r="C15" s="76" t="s">
        <v>219</v>
      </c>
      <c r="D15" s="195"/>
      <c r="E15" s="195"/>
      <c r="F15" s="195"/>
      <c r="G15" s="76"/>
      <c r="H15" s="76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ht="14.25" customHeight="1">
      <c r="A16" s="49"/>
      <c r="B16" s="76"/>
      <c r="C16" s="199" t="s">
        <v>220</v>
      </c>
      <c r="D16" s="200">
        <f t="shared" ref="D16:F16" si="7">SUM(D13:D15)</f>
        <v>0</v>
      </c>
      <c r="E16" s="200">
        <f t="shared" si="7"/>
        <v>0</v>
      </c>
      <c r="F16" s="200">
        <f t="shared" si="7"/>
        <v>0</v>
      </c>
      <c r="G16" s="76"/>
      <c r="H16" s="76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ht="14.25" customHeight="1">
      <c r="A17" s="49"/>
      <c r="B17" s="216" t="s">
        <v>221</v>
      </c>
      <c r="C17" s="76"/>
      <c r="D17" s="217"/>
      <c r="E17" s="217"/>
      <c r="F17" s="217"/>
      <c r="G17" s="76"/>
      <c r="H17" s="76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ht="14.25" customHeight="1">
      <c r="A18" s="49"/>
      <c r="B18" s="76"/>
      <c r="C18" s="76" t="s">
        <v>222</v>
      </c>
      <c r="D18" s="195"/>
      <c r="E18" s="195"/>
      <c r="F18" s="195"/>
      <c r="G18" s="76"/>
      <c r="H18" s="76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ht="14.25" customHeight="1">
      <c r="A19" s="49"/>
      <c r="B19" s="76"/>
      <c r="C19" s="76" t="s">
        <v>223</v>
      </c>
      <c r="D19" s="195"/>
      <c r="E19" s="195"/>
      <c r="F19" s="195"/>
      <c r="G19" s="76"/>
      <c r="H19" s="76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ht="14.25" customHeight="1">
      <c r="A20" s="49"/>
      <c r="B20" s="76"/>
      <c r="C20" s="76" t="s">
        <v>224</v>
      </c>
      <c r="D20" s="195"/>
      <c r="E20" s="195"/>
      <c r="F20" s="195"/>
      <c r="G20" s="76"/>
      <c r="H20" s="76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14.25" customHeight="1">
      <c r="A21" s="49"/>
      <c r="B21" s="76"/>
      <c r="C21" s="199" t="s">
        <v>225</v>
      </c>
      <c r="D21" s="200">
        <f t="shared" ref="D21:F21" si="8">SUM(D17:D20)</f>
        <v>0</v>
      </c>
      <c r="E21" s="200">
        <f t="shared" si="8"/>
        <v>0</v>
      </c>
      <c r="F21" s="200">
        <f t="shared" si="8"/>
        <v>0</v>
      </c>
      <c r="G21" s="76"/>
      <c r="H21" s="76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14.25" customHeight="1">
      <c r="A22" s="49"/>
      <c r="B22" s="218" t="s">
        <v>226</v>
      </c>
      <c r="C22" s="218"/>
      <c r="D22" s="219">
        <f t="shared" ref="D22:F22" si="9">D21+D16+D12</f>
        <v>0</v>
      </c>
      <c r="E22" s="219">
        <f t="shared" si="9"/>
        <v>0</v>
      </c>
      <c r="F22" s="219">
        <f t="shared" si="9"/>
        <v>0</v>
      </c>
      <c r="G22" s="76"/>
      <c r="H22" s="76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14.25" customHeight="1">
      <c r="A23" s="49"/>
      <c r="B23" s="76"/>
      <c r="C23" s="76"/>
      <c r="D23" s="76"/>
      <c r="E23" s="76"/>
      <c r="F23" s="76"/>
      <c r="G23" s="76"/>
      <c r="H23" s="76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14.25" customHeight="1">
      <c r="A24" s="49"/>
      <c r="B24" s="211" t="s">
        <v>227</v>
      </c>
      <c r="C24" s="205"/>
      <c r="D24" s="212">
        <f t="shared" ref="D24:F24" si="10">D$3</f>
        <v>2022</v>
      </c>
      <c r="E24" s="212">
        <f t="shared" si="10"/>
        <v>2023</v>
      </c>
      <c r="F24" s="212">
        <f t="shared" si="10"/>
        <v>2024</v>
      </c>
      <c r="G24" s="76"/>
      <c r="H24" s="76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14.25" customHeight="1">
      <c r="A25" s="49"/>
      <c r="B25" s="216" t="s">
        <v>228</v>
      </c>
      <c r="C25" s="76"/>
      <c r="D25" s="217"/>
      <c r="E25" s="217"/>
      <c r="F25" s="217"/>
      <c r="G25" s="76"/>
      <c r="H25" s="76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14.25" customHeight="1">
      <c r="A26" s="49"/>
      <c r="B26" s="76"/>
      <c r="C26" s="76" t="s">
        <v>51</v>
      </c>
      <c r="D26" s="195"/>
      <c r="E26" s="195"/>
      <c r="F26" s="195"/>
      <c r="G26" s="76"/>
      <c r="H26" s="76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14.25" customHeight="1">
      <c r="A27" s="49"/>
      <c r="B27" s="76"/>
      <c r="C27" s="76" t="s">
        <v>229</v>
      </c>
      <c r="D27" s="195"/>
      <c r="E27" s="195"/>
      <c r="F27" s="195"/>
      <c r="G27" s="76"/>
      <c r="H27" s="76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14.25" customHeight="1">
      <c r="A28" s="49"/>
      <c r="B28" s="76"/>
      <c r="C28" s="76" t="s">
        <v>230</v>
      </c>
      <c r="D28" s="195"/>
      <c r="E28" s="195"/>
      <c r="F28" s="195"/>
      <c r="G28" s="76"/>
      <c r="H28" s="76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14.25" customHeight="1">
      <c r="A29" s="49"/>
      <c r="B29" s="76"/>
      <c r="C29" s="76" t="s">
        <v>231</v>
      </c>
      <c r="D29" s="195"/>
      <c r="E29" s="195"/>
      <c r="F29" s="195"/>
      <c r="G29" s="76"/>
      <c r="H29" s="76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4.25" customHeight="1">
      <c r="A30" s="49"/>
      <c r="B30" s="76"/>
      <c r="C30" s="76" t="s">
        <v>164</v>
      </c>
      <c r="D30" s="196"/>
      <c r="E30" s="196"/>
      <c r="F30" s="196"/>
      <c r="G30" s="76"/>
      <c r="H30" s="76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4.25" customHeight="1">
      <c r="A31" s="49"/>
      <c r="B31" s="76"/>
      <c r="C31" s="199" t="s">
        <v>232</v>
      </c>
      <c r="D31" s="200">
        <f t="shared" ref="D31:F31" si="11">SUM(D25:D30)</f>
        <v>0</v>
      </c>
      <c r="E31" s="200">
        <f t="shared" si="11"/>
        <v>0</v>
      </c>
      <c r="F31" s="200">
        <f t="shared" si="11"/>
        <v>0</v>
      </c>
      <c r="G31" s="76"/>
      <c r="H31" s="76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4.25" customHeight="1">
      <c r="A32" s="49"/>
      <c r="B32" s="216" t="s">
        <v>233</v>
      </c>
      <c r="C32" s="76"/>
      <c r="D32" s="217"/>
      <c r="E32" s="217"/>
      <c r="F32" s="217"/>
      <c r="G32" s="76"/>
      <c r="H32" s="76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4.25" customHeight="1">
      <c r="A33" s="49"/>
      <c r="B33" s="76"/>
      <c r="C33" s="76" t="s">
        <v>234</v>
      </c>
      <c r="D33" s="195"/>
      <c r="E33" s="195"/>
      <c r="F33" s="195"/>
      <c r="G33" s="76"/>
      <c r="H33" s="76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4.25" customHeight="1">
      <c r="A34" s="49"/>
      <c r="B34" s="76"/>
      <c r="C34" s="76" t="s">
        <v>235</v>
      </c>
      <c r="D34" s="195"/>
      <c r="E34" s="195"/>
      <c r="F34" s="195"/>
      <c r="G34" s="76"/>
      <c r="H34" s="76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4.25" customHeight="1">
      <c r="A35" s="49"/>
      <c r="B35" s="76"/>
      <c r="C35" s="76" t="s">
        <v>236</v>
      </c>
      <c r="D35" s="196"/>
      <c r="E35" s="196"/>
      <c r="F35" s="196"/>
      <c r="G35" s="76"/>
      <c r="H35" s="76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4.25" customHeight="1">
      <c r="A36" s="49"/>
      <c r="B36" s="76"/>
      <c r="C36" s="199" t="s">
        <v>237</v>
      </c>
      <c r="D36" s="200">
        <f t="shared" ref="D36:F36" si="12">SUM(D32:D35)</f>
        <v>0</v>
      </c>
      <c r="E36" s="200">
        <f t="shared" si="12"/>
        <v>0</v>
      </c>
      <c r="F36" s="200">
        <f t="shared" si="12"/>
        <v>0</v>
      </c>
      <c r="G36" s="76"/>
      <c r="H36" s="76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4.25" customHeight="1">
      <c r="A37" s="49"/>
      <c r="B37" s="216" t="s">
        <v>238</v>
      </c>
      <c r="C37" s="76"/>
      <c r="D37" s="217"/>
      <c r="E37" s="217"/>
      <c r="F37" s="217"/>
      <c r="G37" s="76"/>
      <c r="H37" s="76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4.25" customHeight="1">
      <c r="A38" s="49"/>
      <c r="B38" s="76"/>
      <c r="C38" s="76" t="s">
        <v>239</v>
      </c>
      <c r="D38" s="195"/>
      <c r="E38" s="195"/>
      <c r="F38" s="195"/>
      <c r="G38" s="76"/>
      <c r="H38" s="76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4.25" customHeight="1">
      <c r="A39" s="49"/>
      <c r="B39" s="76"/>
      <c r="C39" s="76" t="s">
        <v>240</v>
      </c>
      <c r="D39" s="195"/>
      <c r="E39" s="195"/>
      <c r="F39" s="195"/>
      <c r="G39" s="76"/>
      <c r="H39" s="76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14.25" customHeight="1">
      <c r="A40" s="49"/>
      <c r="B40" s="76"/>
      <c r="C40" s="76" t="s">
        <v>241</v>
      </c>
      <c r="D40" s="196"/>
      <c r="E40" s="196"/>
      <c r="F40" s="196"/>
      <c r="G40" s="76"/>
      <c r="H40" s="76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14.25" customHeight="1">
      <c r="A41" s="49"/>
      <c r="B41" s="76"/>
      <c r="C41" s="199" t="s">
        <v>242</v>
      </c>
      <c r="D41" s="200">
        <f t="shared" ref="D41:F41" si="13">SUM(D37:D40)</f>
        <v>0</v>
      </c>
      <c r="E41" s="200">
        <f t="shared" si="13"/>
        <v>0</v>
      </c>
      <c r="F41" s="200">
        <f t="shared" si="13"/>
        <v>0</v>
      </c>
      <c r="G41" s="76"/>
      <c r="H41" s="76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14.25" customHeight="1">
      <c r="A42" s="49"/>
      <c r="B42" s="218" t="s">
        <v>243</v>
      </c>
      <c r="C42" s="218"/>
      <c r="D42" s="219">
        <f t="shared" ref="D42:F42" si="14">D41+D36+D31</f>
        <v>0</v>
      </c>
      <c r="E42" s="219">
        <f t="shared" si="14"/>
        <v>0</v>
      </c>
      <c r="F42" s="219">
        <f t="shared" si="14"/>
        <v>0</v>
      </c>
      <c r="G42" s="76"/>
      <c r="H42" s="76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14.25" customHeight="1">
      <c r="A43" s="49"/>
      <c r="B43" s="76"/>
      <c r="C43" s="76"/>
      <c r="D43" s="76"/>
      <c r="E43" s="76"/>
      <c r="F43" s="76"/>
      <c r="G43" s="76"/>
      <c r="H43" s="76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4.25" customHeight="1">
      <c r="A44" s="49"/>
      <c r="B44" s="218" t="s">
        <v>244</v>
      </c>
      <c r="C44" s="218"/>
      <c r="D44" s="219">
        <f t="shared" ref="D44:F44" si="15">D22-D42</f>
        <v>0</v>
      </c>
      <c r="E44" s="219">
        <f t="shared" si="15"/>
        <v>0</v>
      </c>
      <c r="F44" s="219">
        <f t="shared" si="15"/>
        <v>0</v>
      </c>
      <c r="G44" s="76"/>
      <c r="H44" s="76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15.75" customHeight="1">
      <c r="A45" s="15"/>
      <c r="B45" s="35"/>
      <c r="C45" s="35"/>
      <c r="D45" s="35"/>
      <c r="E45" s="35"/>
      <c r="F45" s="35"/>
      <c r="G45" s="35"/>
      <c r="H45" s="3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</sheetData>
  <printOptions horizontalCentered="1"/>
  <pageMargins bottom="0.75" footer="0.0" header="0.0" left="0.5" right="0.5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37.86"/>
    <col customWidth="1" min="3" max="5" width="16.29"/>
    <col customWidth="1" min="6" max="6" width="2.71"/>
    <col customWidth="1" min="7" max="26" width="9.14"/>
  </cols>
  <sheetData>
    <row r="1" ht="22.5" customHeight="1">
      <c r="A1" s="14" t="s">
        <v>28</v>
      </c>
      <c r="B1" s="14"/>
      <c r="C1" s="14"/>
      <c r="D1" s="14"/>
      <c r="E1" s="14"/>
      <c r="F1" s="14"/>
      <c r="G1" s="35"/>
      <c r="H1" s="35"/>
      <c r="I1" s="35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4.25" customHeight="1">
      <c r="A2" s="35"/>
      <c r="B2" s="35"/>
      <c r="C2" s="35"/>
      <c r="D2" s="35"/>
      <c r="E2" s="35"/>
      <c r="F2" s="35"/>
      <c r="G2" s="35"/>
      <c r="H2" s="35"/>
      <c r="I2" s="35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4.25" customHeight="1">
      <c r="A3" s="76"/>
      <c r="B3" s="191" t="s">
        <v>128</v>
      </c>
      <c r="C3" s="191" t="s">
        <v>245</v>
      </c>
      <c r="D3" s="191" t="s">
        <v>28</v>
      </c>
      <c r="E3" s="191" t="s">
        <v>123</v>
      </c>
      <c r="F3" s="220"/>
      <c r="G3" s="220"/>
      <c r="H3" s="68"/>
      <c r="I3" s="69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4.25" customHeight="1">
      <c r="A4" s="76"/>
      <c r="B4" s="221" t="s">
        <v>246</v>
      </c>
      <c r="C4" s="76"/>
      <c r="D4" s="76"/>
      <c r="E4" s="76"/>
      <c r="F4" s="76"/>
      <c r="G4" s="76"/>
      <c r="H4" s="76"/>
      <c r="I4" s="76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14.25" customHeight="1">
      <c r="A5" s="76"/>
      <c r="B5" s="76" t="s">
        <v>247</v>
      </c>
      <c r="C5" s="222"/>
      <c r="D5" s="222"/>
      <c r="E5" s="223">
        <f t="shared" ref="E5:E9" si="1">C5-D5</f>
        <v>0</v>
      </c>
      <c r="F5" s="76"/>
      <c r="G5" s="76"/>
      <c r="H5" s="76"/>
      <c r="I5" s="76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4.25" customHeight="1">
      <c r="A6" s="76"/>
      <c r="B6" s="76" t="s">
        <v>248</v>
      </c>
      <c r="C6" s="222"/>
      <c r="D6" s="222"/>
      <c r="E6" s="223">
        <f t="shared" si="1"/>
        <v>0</v>
      </c>
      <c r="F6" s="76"/>
      <c r="G6" s="76"/>
      <c r="H6" s="76"/>
      <c r="I6" s="76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4.25" customHeight="1">
      <c r="A7" s="76"/>
      <c r="B7" s="76" t="s">
        <v>249</v>
      </c>
      <c r="C7" s="222"/>
      <c r="D7" s="222"/>
      <c r="E7" s="223">
        <f t="shared" si="1"/>
        <v>0</v>
      </c>
      <c r="F7" s="76"/>
      <c r="G7" s="76"/>
      <c r="H7" s="76"/>
      <c r="I7" s="76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4.25" customHeight="1">
      <c r="A8" s="76"/>
      <c r="B8" s="76" t="s">
        <v>250</v>
      </c>
      <c r="C8" s="224"/>
      <c r="D8" s="224"/>
      <c r="E8" s="215">
        <f t="shared" si="1"/>
        <v>0</v>
      </c>
      <c r="F8" s="76"/>
      <c r="G8" s="76"/>
      <c r="H8" s="76"/>
      <c r="I8" s="76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14.25" customHeight="1">
      <c r="A9" s="76"/>
      <c r="B9" s="199" t="s">
        <v>251</v>
      </c>
      <c r="C9" s="200">
        <f t="shared" ref="C9:D9" si="2">SUM(C5:C8)</f>
        <v>0</v>
      </c>
      <c r="D9" s="200">
        <f t="shared" si="2"/>
        <v>0</v>
      </c>
      <c r="E9" s="200">
        <f t="shared" si="1"/>
        <v>0</v>
      </c>
      <c r="F9" s="76"/>
      <c r="G9" s="76"/>
      <c r="H9" s="76"/>
      <c r="I9" s="76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14.25" customHeight="1">
      <c r="A10" s="76"/>
      <c r="B10" s="221" t="s">
        <v>136</v>
      </c>
      <c r="C10" s="76"/>
      <c r="D10" s="76"/>
      <c r="E10" s="76"/>
      <c r="F10" s="76"/>
      <c r="G10" s="76"/>
      <c r="H10" s="76"/>
      <c r="I10" s="76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4.25" customHeight="1">
      <c r="A11" s="76"/>
      <c r="B11" s="76" t="s">
        <v>252</v>
      </c>
      <c r="C11" s="222"/>
      <c r="D11" s="222"/>
      <c r="E11" s="223">
        <f t="shared" ref="E11:E16" si="3">C11-D11</f>
        <v>0</v>
      </c>
      <c r="F11" s="76"/>
      <c r="G11" s="76"/>
      <c r="H11" s="76"/>
      <c r="I11" s="76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14.25" customHeight="1">
      <c r="A12" s="76"/>
      <c r="B12" s="76" t="s">
        <v>253</v>
      </c>
      <c r="C12" s="222"/>
      <c r="D12" s="222"/>
      <c r="E12" s="223">
        <f t="shared" si="3"/>
        <v>0</v>
      </c>
      <c r="F12" s="76"/>
      <c r="G12" s="76"/>
      <c r="H12" s="76"/>
      <c r="I12" s="76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14.25" customHeight="1">
      <c r="A13" s="76"/>
      <c r="B13" s="76" t="s">
        <v>254</v>
      </c>
      <c r="C13" s="222"/>
      <c r="D13" s="222"/>
      <c r="E13" s="223">
        <f t="shared" si="3"/>
        <v>0</v>
      </c>
      <c r="F13" s="76"/>
      <c r="G13" s="76"/>
      <c r="H13" s="76"/>
      <c r="I13" s="76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4.25" customHeight="1">
      <c r="A14" s="76"/>
      <c r="B14" s="225" t="s">
        <v>255</v>
      </c>
      <c r="C14" s="224"/>
      <c r="D14" s="224"/>
      <c r="E14" s="215">
        <f t="shared" si="3"/>
        <v>0</v>
      </c>
      <c r="F14" s="76"/>
      <c r="G14" s="76"/>
      <c r="H14" s="76"/>
      <c r="I14" s="7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4.25" customHeight="1">
      <c r="A15" s="76"/>
      <c r="B15" s="201" t="s">
        <v>141</v>
      </c>
      <c r="C15" s="202">
        <f t="shared" ref="C15:D15" si="4">SUM(C11:C14)</f>
        <v>0</v>
      </c>
      <c r="D15" s="202">
        <f t="shared" si="4"/>
        <v>0</v>
      </c>
      <c r="E15" s="202">
        <f t="shared" si="3"/>
        <v>0</v>
      </c>
      <c r="F15" s="76"/>
      <c r="G15" s="76"/>
      <c r="H15" s="76"/>
      <c r="I15" s="7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14.25" customHeight="1">
      <c r="A16" s="76"/>
      <c r="B16" s="226" t="s">
        <v>125</v>
      </c>
      <c r="C16" s="227">
        <f t="shared" ref="C16:D16" si="5">C9+C15</f>
        <v>0</v>
      </c>
      <c r="D16" s="227">
        <f t="shared" si="5"/>
        <v>0</v>
      </c>
      <c r="E16" s="227">
        <f t="shared" si="3"/>
        <v>0</v>
      </c>
      <c r="F16" s="76"/>
      <c r="G16" s="76"/>
      <c r="H16" s="76"/>
      <c r="I16" s="76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4.25" customHeight="1">
      <c r="A17" s="206"/>
      <c r="B17" s="205" t="s">
        <v>9</v>
      </c>
      <c r="C17" s="205"/>
      <c r="D17" s="205"/>
      <c r="E17" s="205"/>
      <c r="F17" s="220"/>
      <c r="G17" s="220"/>
      <c r="H17" s="220"/>
      <c r="I17" s="76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14.25" customHeight="1">
      <c r="A18" s="76"/>
      <c r="B18" s="221" t="s">
        <v>142</v>
      </c>
      <c r="C18" s="76"/>
      <c r="D18" s="76"/>
      <c r="E18" s="76"/>
      <c r="F18" s="76"/>
      <c r="G18" s="76"/>
      <c r="H18" s="76"/>
      <c r="I18" s="76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14.25" customHeight="1">
      <c r="A19" s="76"/>
      <c r="B19" s="76" t="s">
        <v>143</v>
      </c>
      <c r="C19" s="222"/>
      <c r="D19" s="222"/>
      <c r="E19" s="223">
        <f t="shared" ref="E19:E37" si="6">C19-D19</f>
        <v>0</v>
      </c>
      <c r="F19" s="76"/>
      <c r="G19" s="76"/>
      <c r="H19" s="76"/>
      <c r="I19" s="7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4.25" customHeight="1">
      <c r="A20" s="76"/>
      <c r="B20" s="76" t="s">
        <v>144</v>
      </c>
      <c r="C20" s="222"/>
      <c r="D20" s="222"/>
      <c r="E20" s="223">
        <f t="shared" si="6"/>
        <v>0</v>
      </c>
      <c r="F20" s="76"/>
      <c r="G20" s="76"/>
      <c r="H20" s="76"/>
      <c r="I20" s="76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4.25" customHeight="1">
      <c r="A21" s="76"/>
      <c r="B21" s="76" t="s">
        <v>145</v>
      </c>
      <c r="C21" s="222"/>
      <c r="D21" s="222"/>
      <c r="E21" s="223">
        <f t="shared" si="6"/>
        <v>0</v>
      </c>
      <c r="F21" s="76"/>
      <c r="G21" s="76"/>
      <c r="H21" s="76"/>
      <c r="I21" s="76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14.25" customHeight="1">
      <c r="A22" s="76"/>
      <c r="B22" s="76" t="s">
        <v>146</v>
      </c>
      <c r="C22" s="222"/>
      <c r="D22" s="222"/>
      <c r="E22" s="223">
        <f t="shared" si="6"/>
        <v>0</v>
      </c>
      <c r="F22" s="76"/>
      <c r="G22" s="76"/>
      <c r="H22" s="76"/>
      <c r="I22" s="7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14.25" customHeight="1">
      <c r="A23" s="76"/>
      <c r="B23" s="76" t="s">
        <v>41</v>
      </c>
      <c r="C23" s="222"/>
      <c r="D23" s="222"/>
      <c r="E23" s="223">
        <f t="shared" si="6"/>
        <v>0</v>
      </c>
      <c r="F23" s="76"/>
      <c r="G23" s="76"/>
      <c r="H23" s="76"/>
      <c r="I23" s="76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14.25" customHeight="1">
      <c r="A24" s="76"/>
      <c r="B24" s="76" t="s">
        <v>147</v>
      </c>
      <c r="C24" s="222"/>
      <c r="D24" s="222"/>
      <c r="E24" s="223">
        <f t="shared" si="6"/>
        <v>0</v>
      </c>
      <c r="F24" s="76"/>
      <c r="G24" s="76"/>
      <c r="H24" s="76"/>
      <c r="I24" s="76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14.25" customHeight="1">
      <c r="A25" s="76"/>
      <c r="B25" s="76" t="s">
        <v>148</v>
      </c>
      <c r="C25" s="222"/>
      <c r="D25" s="222"/>
      <c r="E25" s="223">
        <f t="shared" si="6"/>
        <v>0</v>
      </c>
      <c r="F25" s="76"/>
      <c r="G25" s="76"/>
      <c r="H25" s="76"/>
      <c r="I25" s="7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4.25" customHeight="1">
      <c r="A26" s="76"/>
      <c r="B26" s="76" t="s">
        <v>43</v>
      </c>
      <c r="C26" s="222"/>
      <c r="D26" s="222"/>
      <c r="E26" s="223">
        <f t="shared" si="6"/>
        <v>0</v>
      </c>
      <c r="F26" s="76"/>
      <c r="G26" s="228"/>
      <c r="H26" s="76"/>
      <c r="I26" s="76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4.25" customHeight="1">
      <c r="A27" s="76"/>
      <c r="B27" s="76" t="s">
        <v>51</v>
      </c>
      <c r="C27" s="222"/>
      <c r="D27" s="222"/>
      <c r="E27" s="223">
        <f t="shared" si="6"/>
        <v>0</v>
      </c>
      <c r="F27" s="76"/>
      <c r="G27" s="76"/>
      <c r="H27" s="76"/>
      <c r="I27" s="76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4.25" customHeight="1">
      <c r="A28" s="76"/>
      <c r="B28" s="76" t="s">
        <v>149</v>
      </c>
      <c r="C28" s="222"/>
      <c r="D28" s="222"/>
      <c r="E28" s="223">
        <f t="shared" si="6"/>
        <v>0</v>
      </c>
      <c r="F28" s="76"/>
      <c r="G28" s="76"/>
      <c r="H28" s="76"/>
      <c r="I28" s="7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4.25" customHeight="1">
      <c r="A29" s="76"/>
      <c r="B29" s="76" t="s">
        <v>42</v>
      </c>
      <c r="C29" s="222"/>
      <c r="D29" s="222"/>
      <c r="E29" s="223">
        <f t="shared" si="6"/>
        <v>0</v>
      </c>
      <c r="F29" s="76"/>
      <c r="G29" s="76"/>
      <c r="H29" s="76"/>
      <c r="I29" s="7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4.25" customHeight="1">
      <c r="A30" s="76"/>
      <c r="B30" s="76" t="s">
        <v>150</v>
      </c>
      <c r="C30" s="222"/>
      <c r="D30" s="222"/>
      <c r="E30" s="223">
        <f t="shared" si="6"/>
        <v>0</v>
      </c>
      <c r="F30" s="76"/>
      <c r="G30" s="228"/>
      <c r="H30" s="76"/>
      <c r="I30" s="7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4.25" customHeight="1">
      <c r="A31" s="76"/>
      <c r="B31" s="76" t="s">
        <v>151</v>
      </c>
      <c r="C31" s="222"/>
      <c r="D31" s="222"/>
      <c r="E31" s="223">
        <f t="shared" si="6"/>
        <v>0</v>
      </c>
      <c r="F31" s="76"/>
      <c r="G31" s="76"/>
      <c r="H31" s="76"/>
      <c r="I31" s="7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4.25" customHeight="1">
      <c r="A32" s="76"/>
      <c r="B32" s="76" t="s">
        <v>152</v>
      </c>
      <c r="C32" s="222"/>
      <c r="D32" s="222"/>
      <c r="E32" s="223">
        <f t="shared" si="6"/>
        <v>0</v>
      </c>
      <c r="F32" s="76"/>
      <c r="G32" s="76"/>
      <c r="H32" s="76"/>
      <c r="I32" s="7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4.25" customHeight="1">
      <c r="A33" s="76"/>
      <c r="B33" s="76" t="s">
        <v>153</v>
      </c>
      <c r="C33" s="222"/>
      <c r="D33" s="222"/>
      <c r="E33" s="223">
        <f t="shared" si="6"/>
        <v>0</v>
      </c>
      <c r="F33" s="76"/>
      <c r="G33" s="76"/>
      <c r="H33" s="76"/>
      <c r="I33" s="7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4.25" customHeight="1">
      <c r="A34" s="76"/>
      <c r="B34" s="76" t="s">
        <v>154</v>
      </c>
      <c r="C34" s="222"/>
      <c r="D34" s="222"/>
      <c r="E34" s="223">
        <f t="shared" si="6"/>
        <v>0</v>
      </c>
      <c r="F34" s="76"/>
      <c r="G34" s="76"/>
      <c r="H34" s="76"/>
      <c r="I34" s="7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4.25" customHeight="1">
      <c r="A35" s="76"/>
      <c r="B35" s="76" t="s">
        <v>155</v>
      </c>
      <c r="C35" s="222"/>
      <c r="D35" s="222"/>
      <c r="E35" s="223">
        <f t="shared" si="6"/>
        <v>0</v>
      </c>
      <c r="F35" s="76"/>
      <c r="G35" s="76"/>
      <c r="H35" s="76"/>
      <c r="I35" s="7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4.25" customHeight="1">
      <c r="A36" s="76"/>
      <c r="B36" s="225" t="s">
        <v>156</v>
      </c>
      <c r="C36" s="224"/>
      <c r="D36" s="224"/>
      <c r="E36" s="215">
        <f t="shared" si="6"/>
        <v>0</v>
      </c>
      <c r="F36" s="76"/>
      <c r="G36" s="76"/>
      <c r="H36" s="76"/>
      <c r="I36" s="76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4.25" customHeight="1">
      <c r="A37" s="76"/>
      <c r="B37" s="199" t="s">
        <v>157</v>
      </c>
      <c r="C37" s="200">
        <f t="shared" ref="C37:D37" si="7">SUM(C19:C36)</f>
        <v>0</v>
      </c>
      <c r="D37" s="200">
        <f t="shared" si="7"/>
        <v>0</v>
      </c>
      <c r="E37" s="200">
        <f t="shared" si="6"/>
        <v>0</v>
      </c>
      <c r="F37" s="76"/>
      <c r="G37" s="76"/>
      <c r="H37" s="76"/>
      <c r="I37" s="7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4.25" customHeight="1">
      <c r="A38" s="76"/>
      <c r="B38" s="221" t="s">
        <v>158</v>
      </c>
      <c r="C38" s="76"/>
      <c r="D38" s="76"/>
      <c r="E38" s="76"/>
      <c r="F38" s="76"/>
      <c r="G38" s="76"/>
      <c r="H38" s="76"/>
      <c r="I38" s="76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4.25" customHeight="1">
      <c r="A39" s="76"/>
      <c r="B39" s="76" t="s">
        <v>159</v>
      </c>
      <c r="C39" s="222"/>
      <c r="D39" s="222"/>
      <c r="E39" s="223">
        <f t="shared" ref="E39:E45" si="8">C39-D39</f>
        <v>0</v>
      </c>
      <c r="F39" s="76"/>
      <c r="G39" s="76"/>
      <c r="H39" s="76"/>
      <c r="I39" s="76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4.25" customHeight="1">
      <c r="A40" s="76"/>
      <c r="B40" s="76" t="s">
        <v>160</v>
      </c>
      <c r="C40" s="224"/>
      <c r="D40" s="224"/>
      <c r="E40" s="215">
        <f t="shared" si="8"/>
        <v>0</v>
      </c>
      <c r="F40" s="76"/>
      <c r="G40" s="76"/>
      <c r="H40" s="76"/>
      <c r="I40" s="7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4.25" customHeight="1">
      <c r="A41" s="76"/>
      <c r="B41" s="201" t="s">
        <v>161</v>
      </c>
      <c r="C41" s="202">
        <f t="shared" ref="C41:D41" si="9">SUM(C39:C40)</f>
        <v>0</v>
      </c>
      <c r="D41" s="202">
        <f t="shared" si="9"/>
        <v>0</v>
      </c>
      <c r="E41" s="202">
        <f t="shared" si="8"/>
        <v>0</v>
      </c>
      <c r="F41" s="76"/>
      <c r="G41" s="76"/>
      <c r="H41" s="76"/>
      <c r="I41" s="76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4.25" customHeight="1">
      <c r="A42" s="76"/>
      <c r="B42" s="226" t="s">
        <v>162</v>
      </c>
      <c r="C42" s="227">
        <f t="shared" ref="C42:D42" si="10">C37+C41</f>
        <v>0</v>
      </c>
      <c r="D42" s="227">
        <f t="shared" si="10"/>
        <v>0</v>
      </c>
      <c r="E42" s="227">
        <f t="shared" si="8"/>
        <v>0</v>
      </c>
      <c r="F42" s="76"/>
      <c r="G42" s="76"/>
      <c r="H42" s="76"/>
      <c r="I42" s="76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4.25" customHeight="1">
      <c r="A43" s="76"/>
      <c r="B43" s="76" t="s">
        <v>256</v>
      </c>
      <c r="C43" s="229">
        <f t="shared" ref="C43:D43" si="11">C16-C42</f>
        <v>0</v>
      </c>
      <c r="D43" s="229">
        <f t="shared" si="11"/>
        <v>0</v>
      </c>
      <c r="E43" s="215">
        <f t="shared" si="8"/>
        <v>0</v>
      </c>
      <c r="F43" s="76"/>
      <c r="G43" s="76"/>
      <c r="H43" s="76"/>
      <c r="I43" s="76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4.25" customHeight="1">
      <c r="A44" s="76"/>
      <c r="B44" s="76" t="s">
        <v>164</v>
      </c>
      <c r="C44" s="224"/>
      <c r="D44" s="224"/>
      <c r="E44" s="223">
        <f t="shared" si="8"/>
        <v>0</v>
      </c>
      <c r="F44" s="76"/>
      <c r="G44" s="76"/>
      <c r="H44" s="76"/>
      <c r="I44" s="7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4.25" customHeight="1">
      <c r="A45" s="76"/>
      <c r="B45" s="230" t="s">
        <v>165</v>
      </c>
      <c r="C45" s="204">
        <f t="shared" ref="C45:D45" si="12">C43-C44</f>
        <v>0</v>
      </c>
      <c r="D45" s="204">
        <f t="shared" si="12"/>
        <v>0</v>
      </c>
      <c r="E45" s="204">
        <f t="shared" si="8"/>
        <v>0</v>
      </c>
      <c r="F45" s="76"/>
      <c r="G45" s="76"/>
      <c r="H45" s="76"/>
      <c r="I45" s="7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4.25" customHeight="1">
      <c r="A46" s="35"/>
      <c r="B46" s="35"/>
      <c r="C46" s="35"/>
      <c r="D46" s="35"/>
      <c r="E46" s="35"/>
      <c r="F46" s="35"/>
      <c r="G46" s="35"/>
      <c r="H46" s="35"/>
      <c r="I46" s="35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4.25" customHeight="1">
      <c r="A47" s="35"/>
      <c r="B47" s="35"/>
      <c r="C47" s="35"/>
      <c r="D47" s="35"/>
      <c r="E47" s="35"/>
      <c r="F47" s="35"/>
      <c r="G47" s="35"/>
      <c r="H47" s="35"/>
      <c r="I47" s="35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4.25" customHeight="1">
      <c r="A48" s="35"/>
      <c r="B48" s="35"/>
      <c r="C48" s="35"/>
      <c r="D48" s="35"/>
      <c r="E48" s="35"/>
      <c r="F48" s="35"/>
      <c r="G48" s="35"/>
      <c r="H48" s="35"/>
      <c r="I48" s="35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4.25" customHeight="1">
      <c r="A49" s="35"/>
      <c r="B49" s="35"/>
      <c r="C49" s="35"/>
      <c r="D49" s="35"/>
      <c r="E49" s="35"/>
      <c r="F49" s="35"/>
      <c r="G49" s="35"/>
      <c r="H49" s="35"/>
      <c r="I49" s="35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4.25" customHeight="1">
      <c r="A50" s="35"/>
      <c r="B50" s="35"/>
      <c r="C50" s="35"/>
      <c r="D50" s="35"/>
      <c r="E50" s="35"/>
      <c r="F50" s="35"/>
      <c r="G50" s="35"/>
      <c r="H50" s="35"/>
      <c r="I50" s="35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4.25" customHeight="1">
      <c r="A51" s="35"/>
      <c r="B51" s="35"/>
      <c r="C51" s="35"/>
      <c r="D51" s="35"/>
      <c r="E51" s="35"/>
      <c r="F51" s="35"/>
      <c r="G51" s="35"/>
      <c r="H51" s="35"/>
      <c r="I51" s="35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4.25" customHeight="1">
      <c r="A52" s="35"/>
      <c r="B52" s="35"/>
      <c r="C52" s="35"/>
      <c r="D52" s="35"/>
      <c r="E52" s="35"/>
      <c r="F52" s="35"/>
      <c r="G52" s="35"/>
      <c r="H52" s="35"/>
      <c r="I52" s="35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4.25" customHeight="1">
      <c r="A53" s="35"/>
      <c r="B53" s="35"/>
      <c r="C53" s="35"/>
      <c r="D53" s="35"/>
      <c r="E53" s="35"/>
      <c r="F53" s="35"/>
      <c r="G53" s="35"/>
      <c r="H53" s="35"/>
      <c r="I53" s="35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4.25" customHeight="1">
      <c r="A54" s="35"/>
      <c r="B54" s="35"/>
      <c r="C54" s="35"/>
      <c r="D54" s="35"/>
      <c r="E54" s="35"/>
      <c r="F54" s="35"/>
      <c r="G54" s="35"/>
      <c r="H54" s="35"/>
      <c r="I54" s="35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4.25" customHeight="1">
      <c r="A55" s="35"/>
      <c r="B55" s="35"/>
      <c r="C55" s="35"/>
      <c r="D55" s="35"/>
      <c r="E55" s="35"/>
      <c r="F55" s="35"/>
      <c r="G55" s="35"/>
      <c r="H55" s="35"/>
      <c r="I55" s="35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4.25" customHeight="1">
      <c r="A56" s="35"/>
      <c r="B56" s="35"/>
      <c r="C56" s="35"/>
      <c r="D56" s="35"/>
      <c r="E56" s="35"/>
      <c r="F56" s="35"/>
      <c r="G56" s="35"/>
      <c r="H56" s="35"/>
      <c r="I56" s="35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4.25" customHeight="1">
      <c r="A57" s="35"/>
      <c r="B57" s="35"/>
      <c r="C57" s="35"/>
      <c r="D57" s="35"/>
      <c r="E57" s="35"/>
      <c r="F57" s="35"/>
      <c r="G57" s="35"/>
      <c r="H57" s="35"/>
      <c r="I57" s="35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4.25" customHeight="1">
      <c r="A58" s="35"/>
      <c r="B58" s="35"/>
      <c r="C58" s="35"/>
      <c r="D58" s="35"/>
      <c r="E58" s="35"/>
      <c r="F58" s="35"/>
      <c r="G58" s="35"/>
      <c r="H58" s="35"/>
      <c r="I58" s="35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4.25" customHeight="1">
      <c r="A59" s="35"/>
      <c r="B59" s="35"/>
      <c r="C59" s="35"/>
      <c r="D59" s="35"/>
      <c r="E59" s="35"/>
      <c r="F59" s="35"/>
      <c r="G59" s="35"/>
      <c r="H59" s="35"/>
      <c r="I59" s="35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4.25" customHeight="1">
      <c r="A60" s="35"/>
      <c r="B60" s="35"/>
      <c r="C60" s="35"/>
      <c r="D60" s="35"/>
      <c r="E60" s="35"/>
      <c r="F60" s="35"/>
      <c r="G60" s="35"/>
      <c r="H60" s="35"/>
      <c r="I60" s="35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4.25" customHeight="1">
      <c r="A61" s="35"/>
      <c r="B61" s="35"/>
      <c r="C61" s="35"/>
      <c r="D61" s="35"/>
      <c r="E61" s="35"/>
      <c r="F61" s="35"/>
      <c r="G61" s="35"/>
      <c r="H61" s="35"/>
      <c r="I61" s="35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4.25" customHeight="1">
      <c r="A62" s="35"/>
      <c r="B62" s="35"/>
      <c r="C62" s="35"/>
      <c r="D62" s="35"/>
      <c r="E62" s="35"/>
      <c r="F62" s="35"/>
      <c r="G62" s="35"/>
      <c r="H62" s="35"/>
      <c r="I62" s="35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4.25" customHeight="1">
      <c r="A63" s="35"/>
      <c r="B63" s="35"/>
      <c r="C63" s="35"/>
      <c r="D63" s="35"/>
      <c r="E63" s="35"/>
      <c r="F63" s="35"/>
      <c r="G63" s="35"/>
      <c r="H63" s="35"/>
      <c r="I63" s="35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4.25" customHeight="1">
      <c r="A64" s="35"/>
      <c r="B64" s="35"/>
      <c r="C64" s="35"/>
      <c r="D64" s="35"/>
      <c r="E64" s="35"/>
      <c r="F64" s="35"/>
      <c r="G64" s="35"/>
      <c r="H64" s="35"/>
      <c r="I64" s="35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4.25" customHeight="1">
      <c r="A65" s="35"/>
      <c r="B65" s="35"/>
      <c r="C65" s="35"/>
      <c r="D65" s="35"/>
      <c r="E65" s="35"/>
      <c r="F65" s="35"/>
      <c r="G65" s="35"/>
      <c r="H65" s="35"/>
      <c r="I65" s="35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4.25" customHeight="1">
      <c r="A66" s="35"/>
      <c r="B66" s="35"/>
      <c r="C66" s="35"/>
      <c r="D66" s="35"/>
      <c r="E66" s="35"/>
      <c r="F66" s="35"/>
      <c r="G66" s="35"/>
      <c r="H66" s="35"/>
      <c r="I66" s="35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4.25" customHeight="1">
      <c r="A67" s="35"/>
      <c r="B67" s="35"/>
      <c r="C67" s="35"/>
      <c r="D67" s="35"/>
      <c r="E67" s="35"/>
      <c r="F67" s="35"/>
      <c r="G67" s="35"/>
      <c r="H67" s="35"/>
      <c r="I67" s="35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4.25" customHeight="1">
      <c r="A68" s="35"/>
      <c r="B68" s="35"/>
      <c r="C68" s="35"/>
      <c r="D68" s="35"/>
      <c r="E68" s="35"/>
      <c r="F68" s="35"/>
      <c r="G68" s="35"/>
      <c r="H68" s="35"/>
      <c r="I68" s="35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4.25" customHeight="1">
      <c r="A69" s="35"/>
      <c r="B69" s="35"/>
      <c r="C69" s="35"/>
      <c r="D69" s="35"/>
      <c r="E69" s="35"/>
      <c r="F69" s="35"/>
      <c r="G69" s="35"/>
      <c r="H69" s="35"/>
      <c r="I69" s="35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4.25" customHeight="1">
      <c r="A70" s="35"/>
      <c r="B70" s="35"/>
      <c r="C70" s="35"/>
      <c r="D70" s="35"/>
      <c r="E70" s="35"/>
      <c r="F70" s="35"/>
      <c r="G70" s="35"/>
      <c r="H70" s="35"/>
      <c r="I70" s="35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4.25" customHeight="1">
      <c r="A71" s="35"/>
      <c r="B71" s="35"/>
      <c r="C71" s="35"/>
      <c r="D71" s="35"/>
      <c r="E71" s="35"/>
      <c r="F71" s="35"/>
      <c r="G71" s="35"/>
      <c r="H71" s="35"/>
      <c r="I71" s="35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4.25" customHeight="1">
      <c r="A72" s="35"/>
      <c r="B72" s="35"/>
      <c r="C72" s="35"/>
      <c r="D72" s="35"/>
      <c r="E72" s="35"/>
      <c r="F72" s="35"/>
      <c r="G72" s="35"/>
      <c r="H72" s="35"/>
      <c r="I72" s="35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4.25" customHeight="1">
      <c r="A73" s="35"/>
      <c r="B73" s="35"/>
      <c r="C73" s="35"/>
      <c r="D73" s="35"/>
      <c r="E73" s="35"/>
      <c r="F73" s="35"/>
      <c r="G73" s="35"/>
      <c r="H73" s="35"/>
      <c r="I73" s="35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4.25" customHeight="1">
      <c r="A74" s="35"/>
      <c r="B74" s="35"/>
      <c r="C74" s="35"/>
      <c r="D74" s="35"/>
      <c r="E74" s="35"/>
      <c r="F74" s="35"/>
      <c r="G74" s="35"/>
      <c r="H74" s="35"/>
      <c r="I74" s="35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4.25" customHeight="1">
      <c r="A75" s="35"/>
      <c r="B75" s="35"/>
      <c r="C75" s="35"/>
      <c r="D75" s="35"/>
      <c r="E75" s="35"/>
      <c r="F75" s="35"/>
      <c r="G75" s="35"/>
      <c r="H75" s="35"/>
      <c r="I75" s="35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4.25" customHeight="1">
      <c r="A76" s="35"/>
      <c r="B76" s="35"/>
      <c r="C76" s="35"/>
      <c r="D76" s="35"/>
      <c r="E76" s="35"/>
      <c r="F76" s="35"/>
      <c r="G76" s="35"/>
      <c r="H76" s="35"/>
      <c r="I76" s="35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4.25" customHeight="1">
      <c r="A77" s="35"/>
      <c r="B77" s="35"/>
      <c r="C77" s="35"/>
      <c r="D77" s="35"/>
      <c r="E77" s="35"/>
      <c r="F77" s="35"/>
      <c r="G77" s="35"/>
      <c r="H77" s="35"/>
      <c r="I77" s="35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4.25" customHeight="1">
      <c r="A78" s="35"/>
      <c r="B78" s="35"/>
      <c r="C78" s="35"/>
      <c r="D78" s="35"/>
      <c r="E78" s="35"/>
      <c r="F78" s="35"/>
      <c r="G78" s="35"/>
      <c r="H78" s="35"/>
      <c r="I78" s="35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4.25" customHeight="1">
      <c r="A79" s="35"/>
      <c r="B79" s="35"/>
      <c r="C79" s="35"/>
      <c r="D79" s="35"/>
      <c r="E79" s="35"/>
      <c r="F79" s="35"/>
      <c r="G79" s="35"/>
      <c r="H79" s="35"/>
      <c r="I79" s="35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4.25" customHeight="1">
      <c r="A80" s="35"/>
      <c r="B80" s="35"/>
      <c r="C80" s="35"/>
      <c r="D80" s="35"/>
      <c r="E80" s="35"/>
      <c r="F80" s="35"/>
      <c r="G80" s="35"/>
      <c r="H80" s="35"/>
      <c r="I80" s="35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4.25" customHeight="1">
      <c r="A81" s="35"/>
      <c r="B81" s="35"/>
      <c r="C81" s="35"/>
      <c r="D81" s="35"/>
      <c r="E81" s="35"/>
      <c r="F81" s="35"/>
      <c r="G81" s="35"/>
      <c r="H81" s="35"/>
      <c r="I81" s="35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4.25" customHeight="1">
      <c r="A82" s="35"/>
      <c r="B82" s="35"/>
      <c r="C82" s="35"/>
      <c r="D82" s="35"/>
      <c r="E82" s="35"/>
      <c r="F82" s="35"/>
      <c r="G82" s="35"/>
      <c r="H82" s="35"/>
      <c r="I82" s="35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4.25" customHeight="1">
      <c r="A83" s="35"/>
      <c r="B83" s="35"/>
      <c r="C83" s="35"/>
      <c r="D83" s="35"/>
      <c r="E83" s="35"/>
      <c r="F83" s="35"/>
      <c r="G83" s="35"/>
      <c r="H83" s="35"/>
      <c r="I83" s="35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4.25" customHeight="1">
      <c r="A84" s="35"/>
      <c r="B84" s="35"/>
      <c r="C84" s="35"/>
      <c r="D84" s="35"/>
      <c r="E84" s="35"/>
      <c r="F84" s="35"/>
      <c r="G84" s="35"/>
      <c r="H84" s="35"/>
      <c r="I84" s="35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4.25" customHeight="1">
      <c r="A85" s="35"/>
      <c r="B85" s="35"/>
      <c r="C85" s="35"/>
      <c r="D85" s="35"/>
      <c r="E85" s="35"/>
      <c r="F85" s="35"/>
      <c r="G85" s="35"/>
      <c r="H85" s="35"/>
      <c r="I85" s="35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4.25" customHeight="1">
      <c r="A86" s="35"/>
      <c r="B86" s="35"/>
      <c r="C86" s="35"/>
      <c r="D86" s="35"/>
      <c r="E86" s="35"/>
      <c r="F86" s="35"/>
      <c r="G86" s="35"/>
      <c r="H86" s="35"/>
      <c r="I86" s="35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4.25" customHeight="1">
      <c r="A87" s="35"/>
      <c r="B87" s="35"/>
      <c r="C87" s="35"/>
      <c r="D87" s="35"/>
      <c r="E87" s="35"/>
      <c r="F87" s="35"/>
      <c r="G87" s="35"/>
      <c r="H87" s="35"/>
      <c r="I87" s="35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4.25" customHeight="1">
      <c r="A88" s="35"/>
      <c r="B88" s="35"/>
      <c r="C88" s="35"/>
      <c r="D88" s="35"/>
      <c r="E88" s="35"/>
      <c r="F88" s="35"/>
      <c r="G88" s="35"/>
      <c r="H88" s="35"/>
      <c r="I88" s="35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4.25" customHeight="1">
      <c r="A89" s="35"/>
      <c r="B89" s="35"/>
      <c r="C89" s="35"/>
      <c r="D89" s="35"/>
      <c r="E89" s="35"/>
      <c r="F89" s="35"/>
      <c r="G89" s="35"/>
      <c r="H89" s="35"/>
      <c r="I89" s="35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4.25" customHeight="1">
      <c r="A90" s="35"/>
      <c r="B90" s="35"/>
      <c r="C90" s="35"/>
      <c r="D90" s="35"/>
      <c r="E90" s="35"/>
      <c r="F90" s="35"/>
      <c r="G90" s="35"/>
      <c r="H90" s="35"/>
      <c r="I90" s="35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4.25" customHeight="1">
      <c r="A91" s="35"/>
      <c r="B91" s="35"/>
      <c r="C91" s="35"/>
      <c r="D91" s="35"/>
      <c r="E91" s="35"/>
      <c r="F91" s="35"/>
      <c r="G91" s="35"/>
      <c r="H91" s="35"/>
      <c r="I91" s="35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4.25" customHeight="1">
      <c r="A92" s="35"/>
      <c r="B92" s="35"/>
      <c r="C92" s="35"/>
      <c r="D92" s="35"/>
      <c r="E92" s="35"/>
      <c r="F92" s="35"/>
      <c r="G92" s="35"/>
      <c r="H92" s="35"/>
      <c r="I92" s="35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4.25" customHeight="1">
      <c r="A93" s="35"/>
      <c r="B93" s="35"/>
      <c r="C93" s="35"/>
      <c r="D93" s="35"/>
      <c r="E93" s="35"/>
      <c r="F93" s="35"/>
      <c r="G93" s="35"/>
      <c r="H93" s="35"/>
      <c r="I93" s="35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4.25" customHeight="1">
      <c r="A94" s="35"/>
      <c r="B94" s="35"/>
      <c r="C94" s="35"/>
      <c r="D94" s="35"/>
      <c r="E94" s="35"/>
      <c r="F94" s="35"/>
      <c r="G94" s="35"/>
      <c r="H94" s="35"/>
      <c r="I94" s="35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4.25" customHeight="1">
      <c r="A95" s="35"/>
      <c r="B95" s="35"/>
      <c r="C95" s="35"/>
      <c r="D95" s="35"/>
      <c r="E95" s="35"/>
      <c r="F95" s="35"/>
      <c r="G95" s="35"/>
      <c r="H95" s="35"/>
      <c r="I95" s="35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4.25" customHeight="1">
      <c r="A96" s="35"/>
      <c r="B96" s="35"/>
      <c r="C96" s="35"/>
      <c r="D96" s="35"/>
      <c r="E96" s="35"/>
      <c r="F96" s="35"/>
      <c r="G96" s="35"/>
      <c r="H96" s="35"/>
      <c r="I96" s="35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4.25" customHeight="1">
      <c r="A97" s="35"/>
      <c r="B97" s="35"/>
      <c r="C97" s="35"/>
      <c r="D97" s="35"/>
      <c r="E97" s="35"/>
      <c r="F97" s="35"/>
      <c r="G97" s="35"/>
      <c r="H97" s="35"/>
      <c r="I97" s="35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4.25" customHeight="1">
      <c r="A98" s="35"/>
      <c r="B98" s="35"/>
      <c r="C98" s="35"/>
      <c r="D98" s="35"/>
      <c r="E98" s="35"/>
      <c r="F98" s="35"/>
      <c r="G98" s="35"/>
      <c r="H98" s="35"/>
      <c r="I98" s="35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4.25" customHeight="1">
      <c r="A99" s="35"/>
      <c r="B99" s="35"/>
      <c r="C99" s="35"/>
      <c r="D99" s="35"/>
      <c r="E99" s="35"/>
      <c r="F99" s="35"/>
      <c r="G99" s="35"/>
      <c r="H99" s="35"/>
      <c r="I99" s="35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4.2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4.2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4.2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4.2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4.2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4.2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4.2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4.2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4.2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4.2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4.2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4.2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4.2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4.2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4.2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4.2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4.2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4.2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4.2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4.2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4.2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4.2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4.2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4.2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4.2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4.2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4.2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4.2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4.2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4.2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4.2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4.2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4.2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4.2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4.2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4.2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4.2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4.2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4.2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4.2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4.2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4.2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4.2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4.2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4.2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4.2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4.2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4.2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4.2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4.2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4.2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4.2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4.2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4.2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4.2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4.2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4.2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4.2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4.2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4.2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4.2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4.2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4.2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4.2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4.2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4.2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4.2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4.2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4.2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4.2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4.2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4.2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4.2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4.2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4.2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4.2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4.2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4.2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4.2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4.2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4.2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4.2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4.2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4.2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4.2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4.2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4.2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4.2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4.2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4.2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4.2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4.2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4.2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4.2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4.2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4.2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4.2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4.2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4.2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4.2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4.2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4.2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4.2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4.2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4.2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4.2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4.2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4.2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4.2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4.2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4.2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4.2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4.2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4.2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4.2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4.2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4.2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4.2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4.2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4.2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4.2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4.2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4.2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4.2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4.2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4.2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4.2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4.2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4.2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4.2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4.2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4.2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4.2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4.2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4.2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4.2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4.2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4.2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4.2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4.2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4.2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4.2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4.2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4.2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4.2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4.2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4.2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4.2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4.2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4.2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4.2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4.2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4.2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4.2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4.2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4.2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4.2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4.2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4.2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4.2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4.2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4.2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4.2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4.2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4.2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4.2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4.2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4.2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4.2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4.2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4.2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4.2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4.2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4.2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4.2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4.2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4.2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4.2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4.2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4.2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4.2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4.2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4.2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4.2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4.2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4.2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4.2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4.2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4.2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4.2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4.2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4.2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4.2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4.2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4.2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4.2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4.2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4.2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4.2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4.2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4.2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4.2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4.2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4.2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4.2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4.2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4.2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4.2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4.2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4.2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4.2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4.2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4.2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4.2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4.2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4.2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4.2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4.2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4.2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4.2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4.2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4.2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4.2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4.2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4.2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4.2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4.2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4.2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4.2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4.2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4.2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4.2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4.2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4.2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4.2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4.2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4.2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4.2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4.2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4.2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4.2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4.2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4.2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4.2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4.2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4.2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4.2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4.2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4.2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4.2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4.2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4.2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4.2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4.2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4.2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4.2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4.2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4.2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4.2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4.2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4.2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4.2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4.2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4.2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4.2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4.2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4.2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4.2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4.2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4.2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4.2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4.2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4.2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4.2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4.2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4.2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4.2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4.2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4.2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4.2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4.2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4.2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4.2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4.2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4.2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4.2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4.2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4.2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4.2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4.2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4.2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4.2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4.2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4.2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4.2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4.2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4.2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4.2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4.2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4.2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4.2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4.2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4.2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4.2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4.2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4.2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4.2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4.2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4.2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4.2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4.2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4.2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4.2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4.2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4.2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4.2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4.2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4.2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4.2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4.2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4.2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4.2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4.2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4.2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4.2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4.2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4.2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4.2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4.2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4.2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4.2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4.2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4.2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4.2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4.2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4.2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4.2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4.2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4.2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4.2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4.2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4.2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4.2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4.2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4.2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4.2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4.2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4.2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4.2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4.2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4.2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4.2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4.2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4.2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4.2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4.2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4.2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4.2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4.2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4.2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4.2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4.2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4.2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4.2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4.2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4.2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4.2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4.2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4.2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4.2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4.2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4.2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4.2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4.2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4.2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4.2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4.2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4.2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4.2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4.2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4.2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4.2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4.2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4.2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4.2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4.2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4.2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4.2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4.2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4.2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4.2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4.2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4.2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4.2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4.2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4.2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4.2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4.2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4.2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4.2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4.2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4.2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4.2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4.2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4.2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4.2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4.2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4.2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4.2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4.2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4.2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4.2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4.2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4.2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4.2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4.2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4.2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4.2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4.2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4.2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4.2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4.2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4.2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4.2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4.2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4.2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4.2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4.2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4.2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4.2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4.2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4.2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4.2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4.2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4.2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4.2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4.2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4.2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4.2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4.2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4.2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4.2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4.2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4.2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4.2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4.2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4.2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4.2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4.2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4.2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4.2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4.2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4.2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4.2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4.2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4.2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4.2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4.2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4.2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4.2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4.2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4.2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4.2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4.2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4.2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4.2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4.2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4.2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4.2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4.2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4.2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4.2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4.2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4.2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4.2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4.2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4.2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4.2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4.2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4.2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4.2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4.2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4.2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4.2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4.2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4.2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4.2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4.2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4.2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4.2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4.2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4.2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4.2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4.2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4.2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4.2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4.2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4.2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4.2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4.2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4.2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4.2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4.2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4.2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4.2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4.2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4.2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4.2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4.2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4.2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4.2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4.2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4.2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4.2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4.2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4.2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4.2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4.2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4.2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4.2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4.2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4.2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4.2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4.2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4.2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4.2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4.2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4.2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4.2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4.2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4.2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4.2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4.2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4.2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4.2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4.2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4.2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4.2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4.2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4.2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4.2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4.2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4.2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4.2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4.2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4.2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4.2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4.2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4.2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4.2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4.2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4.2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4.2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4.2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4.2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4.2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4.2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4.2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4.2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4.2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4.2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4.2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4.2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4.2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4.2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4.2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4.2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4.2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4.2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4.2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4.2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4.2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4.2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4.2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4.2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4.2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4.2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4.2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4.2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4.2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4.2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4.2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4.2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4.2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4.2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4.2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4.2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4.2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4.2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4.2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4.2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4.2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4.2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4.2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4.2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4.2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4.2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4.2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4.2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4.2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4.2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4.2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4.2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4.2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4.2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4.2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4.2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4.2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4.2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4.2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4.2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4.2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4.2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4.2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4.2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4.2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4.2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4.2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4.2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4.2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4.2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4.2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4.2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4.2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4.2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4.2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4.2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4.2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4.2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4.2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4.2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4.2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4.2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4.2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4.2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4.2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4.2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4.2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4.2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4.2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4.2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4.2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4.2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4.2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4.2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4.2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4.2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4.2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4.2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4.2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4.2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4.2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4.2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4.2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4.2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4.2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4.2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4.2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4.2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4.2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4.2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4.2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4.2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4.2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4.2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4.2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4.2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4.2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4.2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4.2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4.2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4.2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4.2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4.2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4.2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4.2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4.2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4.2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4.2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4.2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4.2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4.2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4.2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4.2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4.2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4.2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4.2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4.2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4.2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4.2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4.2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4.2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4.2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4.2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4.2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4.2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4.2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4.2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4.2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4.2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4.2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4.2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4.2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4.2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4.2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4.2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4.2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4.2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4.2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4.2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4.2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4.2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4.2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4.2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4.2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4.2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4.2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4.2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4.2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4.2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4.2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4.2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4.2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4.2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4.2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4.2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4.2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4.2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4.2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4.2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4.2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4.2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4.2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4.2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4.2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4.2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4.2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4.2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4.2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4.2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4.2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4.2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4.2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4.2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4.2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4.2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4.2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4.2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4.2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4.2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4.2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4.2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4.2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4.2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4.2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4.2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4.2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4.2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4.2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4.2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4.2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4.2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4.2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4.2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4.2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4.2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4.2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4.2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4.2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4.2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4.2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4.2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4.2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4.2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4.2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4.2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4.2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4.2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4.2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4.2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4.2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4.2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4.2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4.2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4.2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4.2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4.2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4.2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4.2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4.2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4.2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4.2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4.2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4.2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4.2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4.2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4.2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4.2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4.2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4.2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4.2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4.2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4.2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4.2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4.2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4.2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4.2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4.2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4.2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4.2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4.2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4.2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4.2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4.2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4.2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4.2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4.2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4.2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4.2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4.2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4.2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4.2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4.2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4.2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4.2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4.2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4.2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4.2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4.2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4.2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4.2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4.2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4.2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4.2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4.2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4.2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4.2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4.2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4.2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4.2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4.2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4.2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4.2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4.2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4.2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4.2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4.2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4.2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4.2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4.2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4.2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4.2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4.2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4.2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4.2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4.2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4.2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4.2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4.2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4.2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4.2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4.2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4.2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4.2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4.2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4.2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4.2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4.2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4.2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4.2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4.2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4.2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4.2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4.2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4.2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4.2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4.2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4.2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4.2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4.2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4.2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4.2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4.2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4.2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4.2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4.2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4.2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4.2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4.2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4.2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4.2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4.2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4.2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4.2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4.2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</sheetData>
  <conditionalFormatting sqref="E5:E9 E11:E15 E43">
    <cfRule type="cellIs" dxfId="3" priority="1" stopIfTrue="1" operator="lessThan">
      <formula>0</formula>
    </cfRule>
  </conditionalFormatting>
  <conditionalFormatting sqref="E19:E37 E39:E41">
    <cfRule type="cellIs" dxfId="3" priority="2" stopIfTrue="1" operator="greaterThan">
      <formula>0</formula>
    </cfRule>
  </conditionalFormatting>
  <printOptions horizontalCentered="1"/>
  <pageMargins bottom="0.5" footer="0.0" header="0.0" left="0.5" right="0.5" top="0.5"/>
  <pageSetup fitToHeight="0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5.14"/>
    <col customWidth="1" min="3" max="3" width="38.57"/>
    <col customWidth="1" min="4" max="4" width="12.86"/>
    <col customWidth="1" min="5" max="5" width="2.86"/>
    <col customWidth="1" min="6" max="26" width="8.71"/>
  </cols>
  <sheetData>
    <row r="1" ht="22.5" customHeight="1">
      <c r="A1" s="14" t="s">
        <v>257</v>
      </c>
      <c r="B1" s="14"/>
      <c r="C1" s="14"/>
      <c r="D1" s="14"/>
      <c r="E1" s="14"/>
      <c r="F1" s="15"/>
      <c r="G1" s="210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35"/>
      <c r="B3" s="231" t="s">
        <v>258</v>
      </c>
      <c r="C3" s="232"/>
      <c r="D3" s="233">
        <v>12.0</v>
      </c>
      <c r="E3" s="35"/>
      <c r="F3" s="35"/>
      <c r="G3" s="51"/>
      <c r="H3" s="2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4.25" customHeight="1">
      <c r="A5" s="76"/>
      <c r="B5" s="211" t="s">
        <v>38</v>
      </c>
      <c r="C5" s="205"/>
      <c r="D5" s="212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ht="14.25" customHeight="1">
      <c r="A6" s="76"/>
      <c r="B6" s="76" t="s">
        <v>144</v>
      </c>
      <c r="C6" s="76"/>
      <c r="D6" s="235">
        <v>1000.0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ht="14.25" customHeight="1">
      <c r="A7" s="76"/>
      <c r="B7" s="76" t="s">
        <v>259</v>
      </c>
      <c r="C7" s="76"/>
      <c r="D7" s="23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ht="14.25" customHeight="1">
      <c r="A8" s="76"/>
      <c r="B8" s="76" t="s">
        <v>41</v>
      </c>
      <c r="C8" s="76"/>
      <c r="D8" s="23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ht="14.25" customHeight="1">
      <c r="A9" s="76"/>
      <c r="B9" s="76" t="s">
        <v>260</v>
      </c>
      <c r="C9" s="76"/>
      <c r="D9" s="23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ht="14.25" customHeight="1">
      <c r="A10" s="76"/>
      <c r="B10" s="76" t="s">
        <v>51</v>
      </c>
      <c r="C10" s="76"/>
      <c r="D10" s="23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ht="14.25" customHeight="1">
      <c r="A11" s="76"/>
      <c r="B11" s="76" t="s">
        <v>261</v>
      </c>
      <c r="C11" s="76"/>
      <c r="D11" s="23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ht="14.25" customHeight="1">
      <c r="A12" s="76"/>
      <c r="B12" s="76" t="s">
        <v>262</v>
      </c>
      <c r="C12" s="76"/>
      <c r="D12" s="23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ht="14.25" customHeight="1">
      <c r="A13" s="76"/>
      <c r="B13" s="76" t="s">
        <v>164</v>
      </c>
      <c r="C13" s="76"/>
      <c r="D13" s="23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ht="14.25" customHeight="1">
      <c r="A14" s="76"/>
      <c r="B14" s="76" t="s">
        <v>263</v>
      </c>
      <c r="C14" s="76"/>
      <c r="D14" s="23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ht="14.25" customHeight="1">
      <c r="A15" s="76"/>
      <c r="B15" s="76" t="s">
        <v>264</v>
      </c>
      <c r="C15" s="76"/>
      <c r="D15" s="23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ht="14.25" customHeight="1">
      <c r="A16" s="76"/>
      <c r="B16" s="203" t="s">
        <v>47</v>
      </c>
      <c r="C16" s="203"/>
      <c r="D16" s="237">
        <f>SUM(D6:D15)</f>
        <v>1000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ht="14.2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ht="14.25" customHeight="1">
      <c r="A18" s="76"/>
      <c r="B18" s="211" t="s">
        <v>265</v>
      </c>
      <c r="C18" s="205"/>
      <c r="D18" s="238" t="s">
        <v>266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ht="14.25" customHeight="1">
      <c r="A19" s="76"/>
      <c r="B19" s="239"/>
      <c r="C19" s="76"/>
      <c r="D19" s="21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14.25" customHeight="1">
      <c r="A20" s="76"/>
      <c r="B20" s="76" t="s">
        <v>100</v>
      </c>
      <c r="C20" s="76"/>
      <c r="D20" s="235">
        <v>1.0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14.25" customHeight="1">
      <c r="A21" s="76"/>
      <c r="B21" s="76" t="s">
        <v>267</v>
      </c>
      <c r="C21" s="76"/>
      <c r="D21" s="235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ht="14.25" customHeight="1">
      <c r="A22" s="76"/>
      <c r="B22" s="76" t="s">
        <v>268</v>
      </c>
      <c r="C22" s="76"/>
      <c r="D22" s="23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ht="14.25" customHeight="1">
      <c r="A23" s="76"/>
      <c r="B23" s="76" t="s">
        <v>264</v>
      </c>
      <c r="C23" s="76"/>
      <c r="D23" s="23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ht="14.25" customHeight="1">
      <c r="A24" s="76"/>
      <c r="B24" s="240" t="s">
        <v>22</v>
      </c>
      <c r="C24" s="241"/>
      <c r="D24" s="242">
        <f>SUM(D19:D23)</f>
        <v>1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14.25" customHeight="1">
      <c r="A25" s="76"/>
      <c r="B25" s="76"/>
      <c r="C25" s="221"/>
      <c r="D25" s="243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ht="14.25" customHeight="1">
      <c r="A26" s="76"/>
      <c r="B26" s="239"/>
      <c r="C26" s="76"/>
      <c r="D26" s="2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ht="14.25" customHeight="1">
      <c r="A27" s="76"/>
      <c r="B27" s="76" t="s">
        <v>269</v>
      </c>
      <c r="C27" s="76"/>
      <c r="D27" s="244">
        <v>0.075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ht="14.25" customHeight="1">
      <c r="A28" s="76"/>
      <c r="B28" s="76" t="s">
        <v>264</v>
      </c>
      <c r="C28" s="76"/>
      <c r="D28" s="245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ht="14.25" customHeight="1">
      <c r="A29" s="76"/>
      <c r="B29" s="240" t="s">
        <v>22</v>
      </c>
      <c r="C29" s="241"/>
      <c r="D29" s="246">
        <f>SUM(D26:D28)</f>
        <v>0.075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ht="14.25" customHeight="1">
      <c r="A30" s="76"/>
      <c r="B30" s="76"/>
      <c r="C30" s="247"/>
      <c r="D30" s="248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ht="14.25" customHeight="1">
      <c r="A31" s="76"/>
      <c r="B31" s="203" t="s">
        <v>270</v>
      </c>
      <c r="C31" s="203"/>
      <c r="D31" s="237">
        <f>D24+D29*D3</f>
        <v>1.9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ht="14.25" customHeight="1">
      <c r="A32" s="76"/>
      <c r="B32" s="207"/>
      <c r="C32" s="249" t="s">
        <v>271</v>
      </c>
      <c r="D32" s="250">
        <f>D3-D31</f>
        <v>10.1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ht="14.25" customHeight="1">
      <c r="A33" s="76"/>
      <c r="B33" s="207"/>
      <c r="C33" s="249" t="s">
        <v>272</v>
      </c>
      <c r="D33" s="251">
        <f>D32/D3</f>
        <v>0.8416666667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ht="14.2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ht="14.25" customHeight="1">
      <c r="A35" s="49"/>
      <c r="B35" s="45" t="s">
        <v>273</v>
      </c>
      <c r="C35" s="46"/>
      <c r="D35" s="252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5.75" customHeight="1">
      <c r="A36" s="15"/>
      <c r="B36" s="253" t="s">
        <v>274</v>
      </c>
      <c r="C36" s="253"/>
      <c r="D36" s="254">
        <f>ROUNDUP(D16/D32,0)</f>
        <v>100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255" t="s">
        <v>275</v>
      </c>
      <c r="C37" s="255"/>
      <c r="D37" s="256">
        <f>D16/D33</f>
        <v>1188.118812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</sheetData>
  <printOptions horizontalCentered="1"/>
  <pageMargins bottom="0.75" footer="0.0" header="0.0" left="0.5" right="0.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2015-07-09T18:07:32Z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2016 Vertex42 LLC</vt:lpwstr>
  </property>
  <property fmtid="{D5CDD505-2E9C-101B-9397-08002B2CF9AE}" pid="3" name="Version">
    <vt:lpwstr>1.0.3</vt:lpwstr>
  </property>
</Properties>
</file>